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VANS/Downloads/"/>
    </mc:Choice>
  </mc:AlternateContent>
  <xr:revisionPtr revIDLastSave="0" documentId="8_{B0154CB1-866C-8A45-A7D5-A19DCCDCAE16}" xr6:coauthVersionLast="34" xr6:coauthVersionMax="34" xr10:uidLastSave="{00000000-0000-0000-0000-000000000000}"/>
  <bookViews>
    <workbookView xWindow="600" yWindow="440" windowWidth="14240" windowHeight="7240"/>
  </bookViews>
  <sheets>
    <sheet name="GN ISB" sheetId="1" r:id="rId1"/>
  </sheets>
  <externalReferences>
    <externalReference r:id="rId2"/>
  </externalReferences>
  <definedNames>
    <definedName name="_xlnm._FilterDatabase" localSheetId="0" hidden="1">'GN ISB'!$A$4:$BP$250</definedName>
    <definedName name="Adjustments_To_1415_SBS">'[1]Local Factors'!$AB$5</definedName>
    <definedName name="All_distance_threshold">[1]Proforma!$D$43</definedName>
    <definedName name="All_PupilNo_threshold">[1]Proforma!$G$43</definedName>
    <definedName name="AWPU_KS3_Rate">[1]Proforma!$E$12</definedName>
    <definedName name="AWPU_KS4_Rate">[1]Proforma!$E$13</definedName>
    <definedName name="AWPU_Pri_Rate">[1]Proforma!$E$11</definedName>
    <definedName name="AWPU_Primary_DD_rate">'[1]De Delegation'!$V$8</definedName>
    <definedName name="AWPU_Sec_DD_rate">'[1]De Delegation'!$W$9</definedName>
    <definedName name="Capping_Scaling_YesNo">[1]Proforma!$J$61</definedName>
    <definedName name="Ceiling">[1]Proforma!$D$62</definedName>
    <definedName name="EAL_Pri">[1]Proforma!$E$25</definedName>
    <definedName name="EAL_Pri_DD_rate">'[1]De Delegation'!$V$21</definedName>
    <definedName name="EAL_Pri_Option">[1]Proforma!$D$25</definedName>
    <definedName name="EAL_Sec">[1]Proforma!$F$26</definedName>
    <definedName name="EAL_Sec_DD_rate">'[1]De Delegation'!$W$22</definedName>
    <definedName name="EAL_Sec_Option">[1]Proforma!$D$26</definedName>
    <definedName name="Exc_Cir1_Total">'[1]New ISB'!$AJ$5</definedName>
    <definedName name="Exc_Cir2_Total">'[1]New ISB'!$AK$5</definedName>
    <definedName name="Exc_Cir3_Total">'[1]New ISB'!$AL$5</definedName>
    <definedName name="Exc_Cir4_Total">'[1]New ISB'!$AM$5</definedName>
    <definedName name="Exc_Cir5_Total">'[1]New ISB'!$AN$5</definedName>
    <definedName name="Exc_Cir6_Total">'[1]New ISB'!$AO$5</definedName>
    <definedName name="Fringe_Total">'[1]New ISB'!$AE$5</definedName>
    <definedName name="FSM_Pri_DD_rate">'[1]De Delegation'!$V$10</definedName>
    <definedName name="FSM_Pri_Option">[1]Proforma!$D$15</definedName>
    <definedName name="FSM_Pri_Rate">[1]Proforma!$E$15</definedName>
    <definedName name="FSM_Sec_DD_rate">'[1]De Delegation'!$W$11</definedName>
    <definedName name="FSM_Sec_Option">[1]Proforma!$D$16</definedName>
    <definedName name="FSM_Sec_Rate">[1]Proforma!$F$16</definedName>
    <definedName name="IDACI_B1_Pri">[1]Proforma!$E$17</definedName>
    <definedName name="IDACI_B1_Pri_DD_rate">'[1]De Delegation'!$V$12</definedName>
    <definedName name="IDACI_B1_Sec">[1]Proforma!$F$17</definedName>
    <definedName name="IDACI_B1_Sec_DD_rate">'[1]De Delegation'!$W$12</definedName>
    <definedName name="IDACI_B2_Pri">[1]Proforma!$E$18</definedName>
    <definedName name="IDACI_B2_Pri_DD_rate">'[1]De Delegation'!$V$13</definedName>
    <definedName name="IDACI_B2_Sec">[1]Proforma!$F$18</definedName>
    <definedName name="IDACI_B2_Sec_DD_rate">'[1]De Delegation'!$W$13</definedName>
    <definedName name="IDACI_B3_Pri">[1]Proforma!$E$19</definedName>
    <definedName name="IDACI_B3_Pri_DD_rate">'[1]De Delegation'!$V$14</definedName>
    <definedName name="IDACI_B3_Sec">[1]Proforma!$F$19</definedName>
    <definedName name="IDACI_B3_Sec_DD_rate">'[1]De Delegation'!$W$14</definedName>
    <definedName name="IDACI_B4_Pri">[1]Proforma!$E$20</definedName>
    <definedName name="IDACI_B4_Pri_DD_rate">'[1]De Delegation'!$V$15</definedName>
    <definedName name="IDACI_B4_Sec">[1]Proforma!$F$20</definedName>
    <definedName name="IDACI_B4_Sec_DD_rate">'[1]De Delegation'!$W$15</definedName>
    <definedName name="IDACI_B5_Pri">[1]Proforma!$E$21</definedName>
    <definedName name="IDACI_B5_Pri_DD_rate">'[1]De Delegation'!$V$16</definedName>
    <definedName name="IDACI_B5_Sec">[1]Proforma!$F$21</definedName>
    <definedName name="IDACI_B5_Sec_DD_rate">'[1]De Delegation'!$W$16</definedName>
    <definedName name="IDACI_B6_Pri">[1]Proforma!$E$22</definedName>
    <definedName name="IDACI_B6_Pri_DD_rate">'[1]De Delegation'!$V$17</definedName>
    <definedName name="IDACI_B6_Sec">[1]Proforma!$F$22</definedName>
    <definedName name="IDACI_B6_Sec_DD_rate">'[1]De Delegation'!$W$17</definedName>
    <definedName name="LAC_Pri_DD_rate">'[1]De Delegation'!$V$18</definedName>
    <definedName name="LAC_Rate">[1]Proforma!$E$24</definedName>
    <definedName name="LAC_Sec_DD_rate">'[1]De Delegation'!$W$18</definedName>
    <definedName name="LCHI_Pri">[1]Proforma!$F$29</definedName>
    <definedName name="LCHI_Pri_DD_rate">'[1]De Delegation'!$V$19</definedName>
    <definedName name="LCHI_Pri_Option">[1]Proforma!$D$30</definedName>
    <definedName name="LCHI_Sec">[1]Proforma!$F$31</definedName>
    <definedName name="LCHI_Sec_DD_rate">'[1]De Delegation'!$W$20</definedName>
    <definedName name="Lump_sum_Pri_DD_rate">'[1]De Delegation'!$V$24</definedName>
    <definedName name="Lump_sum_Sec_DD_rate">'[1]De Delegation'!$W$24</definedName>
    <definedName name="Lump_Sum_total">'[1]New ISB'!$AC$5</definedName>
    <definedName name="MFG_Total">'[1]New ISB'!$BB$5</definedName>
    <definedName name="Mid_distance_threshold">[1]Proforma!$D$42</definedName>
    <definedName name="Mid_PupilNo_threshold">[1]Proforma!$G$42</definedName>
    <definedName name="Mobility_Pri">[1]Proforma!$E$27</definedName>
    <definedName name="Mobility_Pri_DD_Rate">'[1]De Delegation'!$V$23</definedName>
    <definedName name="Mobility_Sec">[1]Proforma!$F$27</definedName>
    <definedName name="Mobility_Sec_DD_Rate">'[1]De Delegation'!$W$23</definedName>
    <definedName name="Notional_SEN_AWPU_KS3">[1]Proforma!$L$12</definedName>
    <definedName name="Notional_SEN_AWPU_KS4">[1]Proforma!$L$13</definedName>
    <definedName name="Notional_SEN_AWPU_Pri">[1]Proforma!$L$11</definedName>
    <definedName name="Notional_SEN_EAL_Pri">[1]Proforma!$L$25</definedName>
    <definedName name="Notional_SEN_EAL_Sec">[1]Proforma!$M$26</definedName>
    <definedName name="Notional_SEN_ExCir2">[1]Proforma!$L$52</definedName>
    <definedName name="Notional_SEN_ExCir3">[1]Proforma!$L$53</definedName>
    <definedName name="Notional_SEN_ExCir4">[1]Proforma!$L$54</definedName>
    <definedName name="Notional_SEN_ExCir5">[1]Proforma!$L$55</definedName>
    <definedName name="Notional_SEN_ExCir6">[1]Proforma!$L$56</definedName>
    <definedName name="Notional_SEN_FSM_Pri">[1]Proforma!$L$15</definedName>
    <definedName name="Notional_SEN_FSM_Sec">[1]Proforma!$M$16</definedName>
    <definedName name="Notional_SEN_IDACI_B1_Pri">[1]Proforma!$L$17</definedName>
    <definedName name="Notional_SEN_IDACI_B1_Sec">[1]Proforma!$M$17</definedName>
    <definedName name="Notional_SEN_IDACI_B2_Pri">[1]Proforma!$L$18</definedName>
    <definedName name="Notional_SEN_IDACI_B2_Sec">[1]Proforma!$M$18</definedName>
    <definedName name="Notional_SEN_IDACI_B3_Pri">[1]Proforma!$L$19</definedName>
    <definedName name="Notional_SEN_IDACI_B3_Sec">[1]Proforma!$M$19</definedName>
    <definedName name="Notional_SEN_IDACI_B4_Pri">[1]Proforma!$L$20</definedName>
    <definedName name="Notional_SEN_IDACI_B4_Sec">[1]Proforma!$M$20</definedName>
    <definedName name="Notional_SEN_IDACI_B5_Pri">[1]Proforma!$L$21</definedName>
    <definedName name="Notional_SEN_IDACI_B5_Sec">[1]Proforma!$M$21</definedName>
    <definedName name="Notional_SEN_IDACI_B6_Pri">[1]Proforma!$L$22</definedName>
    <definedName name="Notional_SEN_IDACI_B6_Sec">[1]Proforma!$M$22</definedName>
    <definedName name="Notional_SEN_LAC">[1]Proforma!$L$24</definedName>
    <definedName name="Notional_SEN_LCHI_Pri">[1]Proforma!$L$29</definedName>
    <definedName name="Notional_SEN_LCHI_Sec">[1]Proforma!$M$31</definedName>
    <definedName name="Notional_SEN_Lump_sum_Pri">[1]Proforma!$L$37</definedName>
    <definedName name="Notional_SEN_Lump_sum_Sec">[1]Proforma!$M$37</definedName>
    <definedName name="Notional_SEN_Mobility_Pri">[1]Proforma!$L$27</definedName>
    <definedName name="Notional_SEN_Mobility_Sec">[1]Proforma!$M$27</definedName>
    <definedName name="Notional_SEN_PFI">[1]Proforma!$L$47</definedName>
    <definedName name="Notional_SEN_Rates">[1]Proforma!$L$46</definedName>
    <definedName name="Notional_SEN_SixthForm">[1]Proforma!$L$48</definedName>
    <definedName name="Notional_SEN_Sparsity_Pri">[1]Proforma!$L$38</definedName>
    <definedName name="Notional_SEN_Sparsity_Sec">[1]Proforma!$M$38</definedName>
    <definedName name="Notional_SEN_Split_sites">[1]Proforma!$L$45</definedName>
    <definedName name="PFI_Total">'[1]New ISB'!$AH$5</definedName>
    <definedName name="Pri_distance_threshold">[1]Proforma!$D$40</definedName>
    <definedName name="Pri_PupilNo_threshold">[1]Proforma!$G$40</definedName>
    <definedName name="Primary_Lump_sum">[1]Proforma!$F$37</definedName>
    <definedName name="_xlnm.Print_Area" localSheetId="0">'GN ISB'!$A$3:$BM$59</definedName>
    <definedName name="_xlnm.Print_Titles" localSheetId="0">'GN ISB'!$B:$D</definedName>
    <definedName name="Rates_Total">'[1]New ISB'!$AG$5</definedName>
    <definedName name="Reasons_list">'[1]Inputs &amp; Adjustments'!$BR$6:$BR$14</definedName>
    <definedName name="Reception_Uplift_YesNo">[1]Proforma!$E$9</definedName>
    <definedName name="Scaling_Factor">[1]Proforma!$G$62</definedName>
    <definedName name="School_list">'[1]New ISB'!$C$6:$C$250</definedName>
    <definedName name="Sec_distance_threshold">[1]Proforma!$D$41</definedName>
    <definedName name="Sec_PupilNo_threshold">[1]Proforma!$G$41</definedName>
    <definedName name="Secondary_Lump_Sum">[1]Proforma!$G$37</definedName>
    <definedName name="Sixth_Form_Total">'[1]New ISB'!$AI$5</definedName>
    <definedName name="Sparsity_All_lump_sum">[1]Proforma!$I$38</definedName>
    <definedName name="Sparsity_Mid_lump_sum">[1]Proforma!$H$38</definedName>
    <definedName name="Sparsity_Pri_DD_percentage">'[1]De Delegation'!$V$26</definedName>
    <definedName name="Sparsity_Pri_lump_sum">[1]Proforma!$F$38</definedName>
    <definedName name="Sparsity_Sec_DD_percentage">'[1]De Delegation'!$W$26</definedName>
    <definedName name="Sparsity_Sec_lump_sum">[1]Proforma!$G$38</definedName>
    <definedName name="Sparsity_Total">'[1]New ISB'!$AD$5</definedName>
    <definedName name="Split_Sites_Total">'[1]New ISB'!$AF$5</definedName>
    <definedName name="Tapered_all_lump_sum">[1]Proforma!$K$43</definedName>
    <definedName name="Tapered_mid_lump_sum">[1]Proforma!$K$42</definedName>
    <definedName name="Tapered_primary_lump_sum">[1]Proforma!$K$40</definedName>
    <definedName name="Tapered_secondary_lump_sum">[1]Proforma!$K$41</definedName>
    <definedName name="Total_Notional_SEN">'[1]New ISB'!$AS$5</definedName>
    <definedName name="Total_Primary_funding">'[1]New ISB'!$AU$5</definedName>
    <definedName name="Total_Secondary_Funding">'[1]New ISB'!$AV$5</definedName>
  </definedNames>
  <calcPr calcId="162913" fullCalcOnLoad="1"/>
</workbook>
</file>

<file path=xl/calcChain.xml><?xml version="1.0" encoding="utf-8"?>
<calcChain xmlns="http://schemas.openxmlformats.org/spreadsheetml/2006/main">
  <c r="BK59" i="1" l="1"/>
  <c r="BK58" i="1"/>
  <c r="BO57" i="1"/>
  <c r="BO55" i="1"/>
  <c r="BJ5" i="1"/>
  <c r="BH5" i="1"/>
  <c r="BO6" i="1"/>
  <c r="BO8" i="1"/>
  <c r="BO7" i="1"/>
  <c r="BO10" i="1"/>
  <c r="BO11" i="1"/>
  <c r="BO9" i="1"/>
  <c r="BL6" i="1"/>
  <c r="BO13" i="1"/>
  <c r="BO12" i="1"/>
  <c r="BM12" i="1" s="1"/>
  <c r="BN6" i="1"/>
  <c r="BM6" i="1" s="1"/>
  <c r="BL8" i="1"/>
  <c r="BL7" i="1"/>
  <c r="BL9" i="1"/>
  <c r="BO14" i="1"/>
  <c r="BN7" i="1"/>
  <c r="BM7" i="1"/>
  <c r="BN8" i="1"/>
  <c r="BM8" i="1" s="1"/>
  <c r="BN9" i="1"/>
  <c r="BM9" i="1" s="1"/>
  <c r="BL11" i="1"/>
  <c r="BL10" i="1"/>
  <c r="BO15" i="1"/>
  <c r="BN10" i="1"/>
  <c r="BM10" i="1" s="1"/>
  <c r="BL12" i="1"/>
  <c r="BN11" i="1"/>
  <c r="BM11" i="1" s="1"/>
  <c r="BO16" i="1"/>
  <c r="BN12" i="1"/>
  <c r="BO17" i="1"/>
  <c r="BL14" i="1"/>
  <c r="BN13" i="1"/>
  <c r="BM13" i="1" s="1"/>
  <c r="BL13" i="1"/>
  <c r="BO18" i="1"/>
  <c r="BL15" i="1"/>
  <c r="BN14" i="1"/>
  <c r="BM14" i="1"/>
  <c r="BO19" i="1"/>
  <c r="BN15" i="1"/>
  <c r="BM15" i="1" s="1"/>
  <c r="BL16" i="1"/>
  <c r="BL61" i="1" s="1"/>
  <c r="BD61" i="1" s="1"/>
  <c r="BO20" i="1"/>
  <c r="BN16" i="1"/>
  <c r="BM16" i="1" s="1"/>
  <c r="BL17" i="1"/>
  <c r="BO21" i="1"/>
  <c r="BN17" i="1"/>
  <c r="BM17" i="1" s="1"/>
  <c r="BO22" i="1"/>
  <c r="BO5" i="1" s="1"/>
  <c r="BP52" i="1" s="1"/>
  <c r="BN18" i="1"/>
  <c r="BM18" i="1" s="1"/>
  <c r="BL18" i="1"/>
  <c r="BL19" i="1"/>
  <c r="BO23" i="1"/>
  <c r="BL20" i="1"/>
  <c r="BN20" i="1"/>
  <c r="BM20" i="1"/>
  <c r="BN19" i="1"/>
  <c r="BM19" i="1" s="1"/>
  <c r="BO24" i="1"/>
  <c r="BL21" i="1"/>
  <c r="BN21" i="1"/>
  <c r="BM21" i="1" s="1"/>
  <c r="BO25" i="1"/>
  <c r="BL22" i="1"/>
  <c r="BO26" i="1"/>
  <c r="BL23" i="1"/>
  <c r="BN22" i="1"/>
  <c r="BO27" i="1"/>
  <c r="BN23" i="1"/>
  <c r="BM23" i="1" s="1"/>
  <c r="BL24" i="1"/>
  <c r="BL25" i="1"/>
  <c r="BO28" i="1"/>
  <c r="BN24" i="1"/>
  <c r="BM24" i="1"/>
  <c r="BN25" i="1"/>
  <c r="BM25" i="1" s="1"/>
  <c r="BO29" i="1"/>
  <c r="BL26" i="1"/>
  <c r="BO30" i="1"/>
  <c r="BL27" i="1"/>
  <c r="BN26" i="1"/>
  <c r="BM26" i="1" s="1"/>
  <c r="BO31" i="1"/>
  <c r="BN27" i="1"/>
  <c r="BM27" i="1" s="1"/>
  <c r="BL28" i="1"/>
  <c r="BO32" i="1"/>
  <c r="BN28" i="1"/>
  <c r="BM28" i="1"/>
  <c r="BN29" i="1"/>
  <c r="BM29" i="1"/>
  <c r="BL29" i="1"/>
  <c r="BO33" i="1"/>
  <c r="BN30" i="1"/>
  <c r="BM30" i="1" s="1"/>
  <c r="BL30" i="1"/>
  <c r="BO34" i="1"/>
  <c r="BN31" i="1"/>
  <c r="BM31" i="1"/>
  <c r="BL31" i="1"/>
  <c r="BO35" i="1"/>
  <c r="BN32" i="1"/>
  <c r="BM32" i="1" s="1"/>
  <c r="BL32" i="1"/>
  <c r="BO36" i="1"/>
  <c r="BL33" i="1"/>
  <c r="BO37" i="1"/>
  <c r="BM37" i="1" s="1"/>
  <c r="BN33" i="1"/>
  <c r="BM33" i="1"/>
  <c r="BL34" i="1"/>
  <c r="BO38" i="1"/>
  <c r="BM38" i="1" s="1"/>
  <c r="BL35" i="1"/>
  <c r="BN34" i="1"/>
  <c r="BM34" i="1" s="1"/>
  <c r="BO39" i="1"/>
  <c r="BM39" i="1" s="1"/>
  <c r="BN35" i="1"/>
  <c r="BM35" i="1"/>
  <c r="BL37" i="1"/>
  <c r="BL36" i="1"/>
  <c r="BO40" i="1"/>
  <c r="BN36" i="1"/>
  <c r="BM36" i="1" s="1"/>
  <c r="BO41" i="1"/>
  <c r="BN37" i="1"/>
  <c r="BL38" i="1"/>
  <c r="BO42" i="1"/>
  <c r="BN39" i="1"/>
  <c r="BN38" i="1"/>
  <c r="BL39" i="1"/>
  <c r="BO43" i="1"/>
  <c r="BL40" i="1"/>
  <c r="BN40" i="1"/>
  <c r="BM40" i="1" s="1"/>
  <c r="BO44" i="1"/>
  <c r="BL41" i="1"/>
  <c r="BN41" i="1"/>
  <c r="BM41" i="1" s="1"/>
  <c r="BO45" i="1"/>
  <c r="BL42" i="1"/>
  <c r="BO46" i="1"/>
  <c r="BL43" i="1"/>
  <c r="BN43" i="1"/>
  <c r="BM43" i="1" s="1"/>
  <c r="BN42" i="1"/>
  <c r="BM42" i="1" s="1"/>
  <c r="BO47" i="1"/>
  <c r="BL44" i="1"/>
  <c r="BO48" i="1"/>
  <c r="BM48" i="1" s="1"/>
  <c r="BL45" i="1"/>
  <c r="BN44" i="1"/>
  <c r="BM44" i="1" s="1"/>
  <c r="BO49" i="1"/>
  <c r="BM49" i="1" s="1"/>
  <c r="BN45" i="1"/>
  <c r="BM45" i="1"/>
  <c r="BN46" i="1"/>
  <c r="BM46" i="1" s="1"/>
  <c r="BL46" i="1"/>
  <c r="BO50" i="1"/>
  <c r="BL47" i="1"/>
  <c r="BN47" i="1"/>
  <c r="BM47" i="1" s="1"/>
  <c r="BO51" i="1"/>
  <c r="BL48" i="1"/>
  <c r="BO52" i="1"/>
  <c r="BM52" i="1" s="1"/>
  <c r="BN48" i="1"/>
  <c r="BL49" i="1"/>
  <c r="BO53" i="1"/>
  <c r="BM53" i="1" s="1"/>
  <c r="BN49" i="1"/>
  <c r="BL50" i="1"/>
  <c r="BN50" i="1"/>
  <c r="BM50" i="1" s="1"/>
  <c r="BO54" i="1"/>
  <c r="BL51" i="1"/>
  <c r="BN51" i="1"/>
  <c r="BM51" i="1" s="1"/>
  <c r="BL52" i="1"/>
  <c r="BO56" i="1"/>
  <c r="BM56" i="1" s="1"/>
  <c r="BL53" i="1"/>
  <c r="BN52" i="1"/>
  <c r="BN53" i="1"/>
  <c r="BN54" i="1"/>
  <c r="BM54" i="1" s="1"/>
  <c r="BL55" i="1"/>
  <c r="BL56" i="1"/>
  <c r="BN55" i="1"/>
  <c r="BM55" i="1"/>
  <c r="BN56" i="1"/>
  <c r="BL57" i="1"/>
  <c r="BN57" i="1"/>
  <c r="BM57" i="1" s="1"/>
  <c r="BL59" i="1"/>
  <c r="BN58" i="1"/>
  <c r="BM58" i="1"/>
  <c r="BN59" i="1"/>
  <c r="BM59" i="1" s="1"/>
  <c r="AW64" i="1"/>
  <c r="BI7" i="1"/>
  <c r="BK7" i="1"/>
  <c r="BI6" i="1"/>
  <c r="BK6" i="1" s="1"/>
  <c r="BI8" i="1"/>
  <c r="BK8" i="1" s="1"/>
  <c r="BI10" i="1"/>
  <c r="BK10" i="1" s="1"/>
  <c r="BI9" i="1"/>
  <c r="BK9" i="1"/>
  <c r="BI56" i="1"/>
  <c r="BK56" i="1"/>
  <c r="BI30" i="1"/>
  <c r="BK30" i="1" s="1"/>
  <c r="BI52" i="1"/>
  <c r="BK52" i="1" s="1"/>
  <c r="BI38" i="1"/>
  <c r="BK38" i="1"/>
  <c r="BI50" i="1"/>
  <c r="BK50" i="1"/>
  <c r="BI42" i="1"/>
  <c r="BK42" i="1" s="1"/>
  <c r="BI41" i="1"/>
  <c r="BK41" i="1" s="1"/>
  <c r="BI39" i="1"/>
  <c r="BK39" i="1"/>
  <c r="BI18" i="1"/>
  <c r="BK18" i="1"/>
  <c r="BI55" i="1"/>
  <c r="BK55" i="1" s="1"/>
  <c r="BI37" i="1"/>
  <c r="BK37" i="1" s="1"/>
  <c r="BI35" i="1"/>
  <c r="BK35" i="1"/>
  <c r="BI24" i="1"/>
  <c r="BK24" i="1"/>
  <c r="BI17" i="1"/>
  <c r="BK17" i="1" s="1"/>
  <c r="BI25" i="1"/>
  <c r="BK25" i="1" s="1"/>
  <c r="BI48" i="1"/>
  <c r="BK48" i="1"/>
  <c r="BI47" i="1"/>
  <c r="BK47" i="1"/>
  <c r="BI19" i="1"/>
  <c r="BK19" i="1" s="1"/>
  <c r="BI26" i="1"/>
  <c r="BK26" i="1" s="1"/>
  <c r="BI40" i="1"/>
  <c r="BK40" i="1"/>
  <c r="BI15" i="1"/>
  <c r="BK15" i="1"/>
  <c r="BI54" i="1"/>
  <c r="BK54" i="1" s="1"/>
  <c r="BI46" i="1"/>
  <c r="BK46" i="1" s="1"/>
  <c r="BI32" i="1"/>
  <c r="BK32" i="1"/>
  <c r="BI36" i="1"/>
  <c r="BK36" i="1"/>
  <c r="BI14" i="1"/>
  <c r="BK14" i="1" s="1"/>
  <c r="BI11" i="1"/>
  <c r="BI20" i="1"/>
  <c r="BK20" i="1"/>
  <c r="BI16" i="1"/>
  <c r="BK16" i="1" s="1"/>
  <c r="BI51" i="1"/>
  <c r="BK51" i="1" s="1"/>
  <c r="BI22" i="1"/>
  <c r="BK22" i="1"/>
  <c r="BI21" i="1"/>
  <c r="BK21" i="1"/>
  <c r="BI33" i="1"/>
  <c r="BK33" i="1" s="1"/>
  <c r="BI31" i="1"/>
  <c r="BK31" i="1" s="1"/>
  <c r="BI23" i="1"/>
  <c r="BK23" i="1"/>
  <c r="BI43" i="1"/>
  <c r="BK43" i="1"/>
  <c r="BI44" i="1"/>
  <c r="BK44" i="1" s="1"/>
  <c r="BI53" i="1"/>
  <c r="BK53" i="1" s="1"/>
  <c r="BI34" i="1"/>
  <c r="BK34" i="1"/>
  <c r="BI27" i="1"/>
  <c r="BK27" i="1"/>
  <c r="BI45" i="1"/>
  <c r="BK45" i="1" s="1"/>
  <c r="BI49" i="1"/>
  <c r="BK49" i="1" s="1"/>
  <c r="BI29" i="1"/>
  <c r="BK29" i="1"/>
  <c r="BI28" i="1"/>
  <c r="BK28" i="1"/>
  <c r="BK11" i="1"/>
  <c r="BI57" i="1"/>
  <c r="BK57" i="1"/>
  <c r="BI12" i="1"/>
  <c r="BI13" i="1"/>
  <c r="BK13" i="1" s="1"/>
  <c r="BK12" i="1"/>
  <c r="BI5" i="1"/>
  <c r="BK62" i="1" l="1"/>
  <c r="BK61" i="1"/>
  <c r="BK5" i="1"/>
  <c r="BJ62" i="1"/>
  <c r="BJ61" i="1"/>
  <c r="BM22" i="1"/>
  <c r="BM5" i="1" s="1"/>
  <c r="BN5" i="1"/>
  <c r="BP51" i="1" s="1"/>
  <c r="BL62" i="1"/>
  <c r="BD62" i="1" s="1"/>
  <c r="BD64" i="1" s="1"/>
</calcChain>
</file>

<file path=xl/sharedStrings.xml><?xml version="1.0" encoding="utf-8"?>
<sst xmlns="http://schemas.openxmlformats.org/spreadsheetml/2006/main" count="188" uniqueCount="127">
  <si>
    <t>2014-15 Budget (post MFG and de-delegation)</t>
  </si>
  <si>
    <t>Post MFG gain / (loss)</t>
  </si>
  <si>
    <t>Rates change</t>
  </si>
  <si>
    <t>Post MFG gain / (loss) excl Rates</t>
  </si>
  <si>
    <t>Phase</t>
  </si>
  <si>
    <t>Number on Roll 2015-16 increase/(decrease)</t>
  </si>
  <si>
    <t>Number on Roll 2015-16</t>
  </si>
  <si>
    <t>Number on Roll 2014-15</t>
  </si>
  <si>
    <t>Secondary</t>
  </si>
  <si>
    <t>Primary</t>
  </si>
  <si>
    <t>losers Primary</t>
  </si>
  <si>
    <t>losers Secondary</t>
  </si>
  <si>
    <t>Adjusted factors match</t>
  </si>
  <si>
    <t>URN</t>
  </si>
  <si>
    <t>LAESTAB</t>
  </si>
  <si>
    <t>School Name</t>
  </si>
  <si>
    <t>Basic Entitlement (Primary)</t>
  </si>
  <si>
    <t>Basic Entitlement (KS3)</t>
  </si>
  <si>
    <t>Basic Entitlement (KS4)</t>
  </si>
  <si>
    <t>Free School Meals 
(Primary)</t>
  </si>
  <si>
    <t>Free School Meals
(Secondary)</t>
  </si>
  <si>
    <t>IDACI (P1)</t>
  </si>
  <si>
    <t>IDACI (P2)</t>
  </si>
  <si>
    <t>IDACI (P3)</t>
  </si>
  <si>
    <t>IDACI (P4)</t>
  </si>
  <si>
    <t>IDACI (P5)</t>
  </si>
  <si>
    <t>IDACI (P6)</t>
  </si>
  <si>
    <t>IDACI (S1)</t>
  </si>
  <si>
    <t>IDACI (S2)</t>
  </si>
  <si>
    <t>IDACI (S3)</t>
  </si>
  <si>
    <t>IDACI (S4)</t>
  </si>
  <si>
    <t>IDACI (S5)</t>
  </si>
  <si>
    <t>IDACI (S6)</t>
  </si>
  <si>
    <t>EAL (P)</t>
  </si>
  <si>
    <t>EAL (S)</t>
  </si>
  <si>
    <t>LAC</t>
  </si>
  <si>
    <t>Low Attainment (P)</t>
  </si>
  <si>
    <t>Low Attainment (S)</t>
  </si>
  <si>
    <t>Mobility (P)</t>
  </si>
  <si>
    <t>Mobility (S)</t>
  </si>
  <si>
    <t>Lump Sum</t>
  </si>
  <si>
    <t>Sparsity Funding</t>
  </si>
  <si>
    <t>London Fringe</t>
  </si>
  <si>
    <t>Split Sites</t>
  </si>
  <si>
    <t>Rates</t>
  </si>
  <si>
    <t>PFI</t>
  </si>
  <si>
    <t>Historical Commitments of 6th Form Funding from DSG</t>
  </si>
  <si>
    <t>15-16 Approved Exceptional  Circumstance 1:
Reserved for Additional lump sum for schools amalgamated during  FY14-15</t>
  </si>
  <si>
    <t>15-16 Approved Exceptional  Circumstance 2:
Reserved for additional sparsity lump sum</t>
  </si>
  <si>
    <t>15-16 Approved Exceptional  Circumstance 3</t>
  </si>
  <si>
    <t>15-16 Approved Exceptional  Circumstance 4</t>
  </si>
  <si>
    <t>15-16 Approved Exceptional  Circumstance 5</t>
  </si>
  <si>
    <t>15-16 Approved Exceptional  Circumstance 6</t>
  </si>
  <si>
    <t>Basic Entitlement Total</t>
  </si>
  <si>
    <t>AEN Total</t>
  </si>
  <si>
    <t>School Factors total</t>
  </si>
  <si>
    <t>Notional SEN Budget</t>
  </si>
  <si>
    <t>Total Allocation</t>
  </si>
  <si>
    <t>Primary Funding</t>
  </si>
  <si>
    <t>Secondary Funding</t>
  </si>
  <si>
    <t>15-16 MFG Budget</t>
  </si>
  <si>
    <t>15-16 MFG Unit Value</t>
  </si>
  <si>
    <t>14-15 MFG Unit Value</t>
  </si>
  <si>
    <t>MFG % change</t>
  </si>
  <si>
    <t>MFG Value adjustment</t>
  </si>
  <si>
    <t>15-16 MFG Adjustment</t>
  </si>
  <si>
    <t>15-16 Post MFG Budget</t>
  </si>
  <si>
    <t>15-16 Post MFG per pupil Budget</t>
  </si>
  <si>
    <t xml:space="preserve">Year on year % Change
</t>
  </si>
  <si>
    <t>De-delegation</t>
  </si>
  <si>
    <t>Post De-delegation budget</t>
  </si>
  <si>
    <t>Total</t>
  </si>
  <si>
    <t>The James Cambell Primary School</t>
  </si>
  <si>
    <t>DOROTHY BARLEY INFANTS</t>
  </si>
  <si>
    <t>EASTBURY PRIMARY</t>
  </si>
  <si>
    <t>Manor Junior School</t>
  </si>
  <si>
    <t>Manor Infant School</t>
  </si>
  <si>
    <t>NORTHBURY PRIMARY SCHOOL</t>
  </si>
  <si>
    <t>Ripple Primary School</t>
  </si>
  <si>
    <t>BEAM PRIMARY</t>
  </si>
  <si>
    <t>Furze Infant School</t>
  </si>
  <si>
    <t>GRAFTON PRIMARY</t>
  </si>
  <si>
    <t>MARKS GATE INFANTS</t>
  </si>
  <si>
    <t>MARSH GREEN PRIMARY</t>
  </si>
  <si>
    <t>RUSH GREEN PRIMARY SCHOOL</t>
  </si>
  <si>
    <t>LEYS PRIMARY SCHOOL</t>
  </si>
  <si>
    <t>WARREN JUNIOR</t>
  </si>
  <si>
    <t>Thomas Arnold Primary</t>
  </si>
  <si>
    <t>Valence Primary</t>
  </si>
  <si>
    <t>Village Infants</t>
  </si>
  <si>
    <t>Marks Gate Junior School</t>
  </si>
  <si>
    <t>THAMES VIEW JUNIOR</t>
  </si>
  <si>
    <t>WILLIAM BELLAMY PRIMARY</t>
  </si>
  <si>
    <t>PARSLOES PRIMARY</t>
  </si>
  <si>
    <t>Five Elms Primary School</t>
  </si>
  <si>
    <t>HENRY GREEN PRIMARY</t>
  </si>
  <si>
    <t>RODING PRIMARY</t>
  </si>
  <si>
    <t>Becontree Primary School</t>
  </si>
  <si>
    <t>JOHN PERRY PRIMARY</t>
  </si>
  <si>
    <t>RICHARD ALIBON PRIMARY</t>
  </si>
  <si>
    <t>MONTEAGLE PRIMARY</t>
  </si>
  <si>
    <t>GODWIN PRIMARY</t>
  </si>
  <si>
    <t>HUNTERS HALL PRIMARY</t>
  </si>
  <si>
    <t>SOUTHWOOD PRIMARY</t>
  </si>
  <si>
    <t>GASCOIGNE PRIMARY SCHOOL</t>
  </si>
  <si>
    <t>ST.  MARGARET'S Church of England PRIMARY School</t>
  </si>
  <si>
    <t>WILLIAM FORD C of E JUNIOR</t>
  </si>
  <si>
    <t>ST JOSEPHS RC PRIMARY (BARKING)</t>
  </si>
  <si>
    <t>ST JOSEPHS CATHOLIC (DAGENHAM) SCHOOL</t>
  </si>
  <si>
    <t>ST PETERS RC PRIMARY SCHOOL</t>
  </si>
  <si>
    <t>THE ST TERESA CATHOLIC PRIMARY SCH</t>
  </si>
  <si>
    <t>ST VINCENT'S CATHOLIC PRIMARY</t>
  </si>
  <si>
    <t>George Carey Church of England Primary School</t>
  </si>
  <si>
    <t>Barking Abbey School</t>
  </si>
  <si>
    <t>Eastbrook Comprehensive School</t>
  </si>
  <si>
    <t>Eastbury Comprehensive School</t>
  </si>
  <si>
    <t>Robert Clack Comprehensive</t>
  </si>
  <si>
    <t>The Jo Richardson Community School</t>
  </si>
  <si>
    <t>All Saints Catholic School</t>
  </si>
  <si>
    <t>Dagenham Park Church of England School</t>
  </si>
  <si>
    <t>The Sydney Russell School</t>
  </si>
  <si>
    <t>DOROTHY BARLEY JUNIOR SCHOOL</t>
  </si>
  <si>
    <t>Thames View Infants</t>
  </si>
  <si>
    <t>Warren Comprehensive School</t>
  </si>
  <si>
    <t>Riverside School</t>
  </si>
  <si>
    <t>Goresbrook School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</si>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</sst>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5" formatCode="&quot;£&quot;#,##0;[Red]\-&quot;£&quot;#,##0"/>
    <numFmt numFmtId="170" formatCode="_-&quot;£&quot;* #,##0.00_-;\-&quot;£&quot;* #,##0.00_-;_-&quot;£&quot;* &quot;-&quot;??_-;_-@_-"/>
    <numFmt numFmtId="171" formatCode="_-* #,##0.00_-;\-* #,##0.00_-;_-* &quot;-&quot;??_-;_-@_-"/>
    <numFmt numFmtId="172" formatCode="_-&quot;£&quot;* #,##0.0000000_-;\-&quot;£&quot;* #,##0.0000000_-;_-&quot;£&quot;* &quot;-&quot;??_-;_-@_-"/>
    <numFmt numFmtId="173" formatCode="&quot;£&quot;#,##0"/>
    <numFmt numFmtId="174" formatCode="&quot;£&quot;#,##0.00"/>
    <numFmt numFmtId="175" formatCode="_-* #,##0_-;\-* #,##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170" fontId="7" fillId="2" borderId="0" xfId="8" applyFont="1" applyFill="1" applyBorder="1" applyAlignment="1" applyProtection="1">
      <alignment horizontal="right"/>
    </xf>
    <xf numFmtId="170" fontId="7" fillId="2" borderId="0" xfId="8" applyFont="1" applyFill="1" applyAlignment="1" applyProtection="1">
      <alignment horizontal="right"/>
    </xf>
    <xf numFmtId="172" fontId="7" fillId="2" borderId="0" xfId="8" applyNumberFormat="1" applyFont="1" applyFill="1" applyAlignment="1" applyProtection="1">
      <alignment horizontal="right"/>
    </xf>
    <xf numFmtId="170" fontId="8" fillId="2" borderId="0" xfId="8" applyFont="1" applyFill="1" applyAlignment="1" applyProtection="1">
      <alignment horizontal="right"/>
    </xf>
    <xf numFmtId="173" fontId="9" fillId="2" borderId="0" xfId="8" applyNumberFormat="1" applyFont="1" applyFill="1" applyAlignment="1" applyProtection="1">
      <alignment horizontal="right"/>
    </xf>
    <xf numFmtId="174" fontId="7" fillId="2" borderId="0" xfId="0" applyNumberFormat="1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right"/>
    </xf>
    <xf numFmtId="10" fontId="7" fillId="2" borderId="0" xfId="23" applyNumberFormat="1" applyFont="1" applyFill="1" applyAlignment="1" applyProtection="1">
      <alignment horizontal="right"/>
    </xf>
    <xf numFmtId="173" fontId="7" fillId="2" borderId="0" xfId="8" applyNumberFormat="1" applyFont="1" applyFill="1" applyAlignment="1" applyProtection="1">
      <alignment horizontal="right"/>
    </xf>
    <xf numFmtId="170" fontId="7" fillId="2" borderId="0" xfId="8" applyNumberFormat="1" applyFont="1" applyFill="1" applyAlignment="1" applyProtection="1">
      <alignment horizontal="right"/>
    </xf>
    <xf numFmtId="170" fontId="3" fillId="2" borderId="0" xfId="8" applyFont="1" applyFill="1" applyAlignment="1" applyProtection="1">
      <alignment horizontal="right"/>
    </xf>
    <xf numFmtId="170" fontId="9" fillId="2" borderId="0" xfId="8" applyFont="1" applyFill="1" applyAlignment="1" applyProtection="1">
      <alignment horizontal="right"/>
    </xf>
    <xf numFmtId="10" fontId="10" fillId="2" borderId="0" xfId="23" applyNumberFormat="1" applyFont="1" applyFill="1" applyAlignment="1" applyProtection="1">
      <alignment horizontal="right"/>
    </xf>
    <xf numFmtId="0" fontId="7" fillId="2" borderId="0" xfId="0" applyFont="1" applyFill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165" fontId="7" fillId="3" borderId="1" xfId="8" applyNumberFormat="1" applyFont="1" applyFill="1" applyBorder="1" applyAlignment="1" applyProtection="1">
      <alignment horizontal="center" vertical="center" wrapText="1"/>
    </xf>
    <xf numFmtId="174" fontId="7" fillId="3" borderId="1" xfId="8" applyNumberFormat="1" applyFont="1" applyFill="1" applyBorder="1" applyAlignment="1" applyProtection="1">
      <alignment horizontal="center" vertical="center" wrapText="1"/>
    </xf>
    <xf numFmtId="165" fontId="7" fillId="3" borderId="2" xfId="8" applyNumberFormat="1" applyFont="1" applyFill="1" applyBorder="1" applyAlignment="1" applyProtection="1">
      <alignment horizontal="center" vertical="center" wrapText="1"/>
    </xf>
    <xf numFmtId="165" fontId="7" fillId="3" borderId="1" xfId="0" applyNumberFormat="1" applyFont="1" applyFill="1" applyBorder="1" applyAlignment="1" applyProtection="1">
      <alignment horizontal="center" vertical="center" wrapText="1"/>
    </xf>
    <xf numFmtId="10" fontId="7" fillId="3" borderId="1" xfId="23" applyNumberFormat="1" applyFont="1" applyFill="1" applyBorder="1" applyAlignment="1" applyProtection="1">
      <alignment horizontal="center" vertical="center" wrapText="1"/>
    </xf>
    <xf numFmtId="165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74" fontId="7" fillId="2" borderId="0" xfId="0" applyNumberFormat="1" applyFont="1" applyFill="1" applyBorder="1" applyAlignment="1" applyProtection="1">
      <alignment horizontal="center" vertical="center"/>
    </xf>
    <xf numFmtId="173" fontId="9" fillId="5" borderId="1" xfId="0" applyNumberFormat="1" applyFont="1" applyFill="1" applyBorder="1" applyAlignment="1" applyProtection="1">
      <alignment horizontal="right" wrapText="1"/>
    </xf>
    <xf numFmtId="173" fontId="9" fillId="6" borderId="1" xfId="0" applyNumberFormat="1" applyFont="1" applyFill="1" applyBorder="1" applyAlignment="1" applyProtection="1">
      <alignment horizontal="right" wrapText="1"/>
    </xf>
    <xf numFmtId="173" fontId="9" fillId="7" borderId="3" xfId="0" applyNumberFormat="1" applyFont="1" applyFill="1" applyBorder="1" applyAlignment="1" applyProtection="1">
      <alignment horizontal="right" wrapText="1"/>
    </xf>
    <xf numFmtId="173" fontId="9" fillId="7" borderId="1" xfId="0" applyNumberFormat="1" applyFont="1" applyFill="1" applyBorder="1" applyAlignment="1" applyProtection="1">
      <alignment horizontal="right" wrapText="1"/>
    </xf>
    <xf numFmtId="174" fontId="7" fillId="2" borderId="0" xfId="0" applyNumberFormat="1" applyFont="1" applyFill="1" applyBorder="1" applyProtection="1"/>
    <xf numFmtId="3" fontId="9" fillId="7" borderId="1" xfId="0" applyNumberFormat="1" applyFont="1" applyFill="1" applyBorder="1" applyAlignment="1" applyProtection="1">
      <alignment horizontal="right" wrapText="1"/>
    </xf>
    <xf numFmtId="1" fontId="7" fillId="8" borderId="1" xfId="0" applyNumberFormat="1" applyFont="1" applyFill="1" applyBorder="1" applyAlignment="1" applyProtection="1">
      <alignment horizontal="left"/>
    </xf>
    <xf numFmtId="0" fontId="7" fillId="8" borderId="1" xfId="0" applyFont="1" applyFill="1" applyBorder="1" applyAlignment="1" applyProtection="1">
      <alignment horizontal="left"/>
    </xf>
    <xf numFmtId="174" fontId="7" fillId="8" borderId="1" xfId="23" applyNumberFormat="1" applyFont="1" applyFill="1" applyBorder="1" applyAlignment="1" applyProtection="1">
      <alignment horizontal="right"/>
    </xf>
    <xf numFmtId="174" fontId="7" fillId="8" borderId="1" xfId="0" applyNumberFormat="1" applyFont="1" applyFill="1" applyBorder="1" applyAlignment="1" applyProtection="1">
      <alignment horizontal="right"/>
    </xf>
    <xf numFmtId="10" fontId="7" fillId="8" borderId="1" xfId="23" applyNumberFormat="1" applyFont="1" applyFill="1" applyBorder="1" applyAlignment="1" applyProtection="1">
      <alignment horizontal="right"/>
    </xf>
    <xf numFmtId="174" fontId="7" fillId="9" borderId="3" xfId="23" applyNumberFormat="1" applyFont="1" applyFill="1" applyBorder="1" applyAlignment="1" applyProtection="1">
      <alignment horizontal="right"/>
    </xf>
    <xf numFmtId="174" fontId="7" fillId="9" borderId="1" xfId="23" applyNumberFormat="1" applyFont="1" applyFill="1" applyBorder="1" applyAlignment="1" applyProtection="1">
      <alignment horizontal="right"/>
    </xf>
    <xf numFmtId="3" fontId="7" fillId="9" borderId="1" xfId="23" applyNumberFormat="1" applyFont="1" applyFill="1" applyBorder="1" applyAlignment="1" applyProtection="1">
      <alignment horizontal="right"/>
    </xf>
    <xf numFmtId="174" fontId="7" fillId="10" borderId="0" xfId="0" applyNumberFormat="1" applyFont="1" applyFill="1" applyBorder="1" applyProtection="1"/>
    <xf numFmtId="174" fontId="7" fillId="10" borderId="1" xfId="0" applyNumberFormat="1" applyFont="1" applyFill="1" applyBorder="1" applyAlignment="1" applyProtection="1">
      <alignment horizontal="right"/>
    </xf>
    <xf numFmtId="175" fontId="7" fillId="2" borderId="0" xfId="2" applyNumberFormat="1" applyFont="1" applyFill="1" applyBorder="1" applyProtection="1"/>
    <xf numFmtId="3" fontId="7" fillId="2" borderId="0" xfId="0" applyNumberFormat="1" applyFont="1" applyFill="1" applyBorder="1" applyProtection="1"/>
    <xf numFmtId="1" fontId="7" fillId="2" borderId="0" xfId="0" applyNumberFormat="1" applyFont="1" applyFill="1" applyAlignment="1" applyProtection="1">
      <alignment horizontal="left"/>
    </xf>
    <xf numFmtId="174" fontId="7" fillId="2" borderId="0" xfId="8" applyNumberFormat="1" applyFont="1" applyFill="1" applyBorder="1" applyAlignment="1" applyProtection="1">
      <alignment horizontal="right"/>
    </xf>
    <xf numFmtId="174" fontId="7" fillId="2" borderId="0" xfId="8" applyNumberFormat="1" applyFont="1" applyFill="1" applyAlignment="1" applyProtection="1">
      <alignment horizontal="right"/>
    </xf>
    <xf numFmtId="174" fontId="8" fillId="2" borderId="0" xfId="8" applyNumberFormat="1" applyFont="1" applyFill="1" applyAlignment="1" applyProtection="1">
      <alignment horizontal="right"/>
    </xf>
    <xf numFmtId="174" fontId="9" fillId="2" borderId="0" xfId="8" applyNumberFormat="1" applyFont="1" applyFill="1" applyAlignment="1" applyProtection="1">
      <alignment horizontal="right"/>
    </xf>
    <xf numFmtId="0" fontId="9" fillId="5" borderId="2" xfId="0" applyFont="1" applyFill="1" applyBorder="1" applyAlignment="1" applyProtection="1">
      <alignment horizontal="left" wrapText="1"/>
    </xf>
    <xf numFmtId="0" fontId="9" fillId="5" borderId="4" xfId="0" applyFont="1" applyFill="1" applyBorder="1" applyAlignment="1" applyProtection="1">
      <alignment horizontal="left" wrapText="1"/>
    </xf>
    <xf numFmtId="0" fontId="9" fillId="5" borderId="3" xfId="0" applyFont="1" applyFill="1" applyBorder="1" applyAlignment="1" applyProtection="1">
      <alignment horizontal="left" wrapText="1"/>
    </xf>
  </cellXfs>
  <cellStyles count="26">
    <cellStyle name="%" xfId="1"/>
    <cellStyle name="Comma 2" xfId="2"/>
    <cellStyle name="Comma 2 2" xfId="3"/>
    <cellStyle name="Comma 2 3" xfId="4"/>
    <cellStyle name="Comma 3" xfId="5"/>
    <cellStyle name="Comma 4" xfId="6"/>
    <cellStyle name="Currency 2" xfId="7"/>
    <cellStyle name="Currency 3" xfId="8"/>
    <cellStyle name="Currency 3 2" xfId="9"/>
    <cellStyle name="Hyperlink 2" xfId="10"/>
    <cellStyle name="Hyperlink 3" xfId="11"/>
    <cellStyle name="Normal" xfId="0" builtinId="0"/>
    <cellStyle name="Normal 2" xfId="12"/>
    <cellStyle name="Normal 2 2" xfId="13"/>
    <cellStyle name="Normal 2 3" xfId="14"/>
    <cellStyle name="Normal 2 4" xfId="15"/>
    <cellStyle name="Normal 3" xfId="16"/>
    <cellStyle name="Normal 4" xfId="17"/>
    <cellStyle name="Normal 5" xfId="18"/>
    <cellStyle name="Normal 6" xfId="19"/>
    <cellStyle name="Normal 7" xfId="20"/>
    <cellStyle name="Normal 8" xfId="21"/>
    <cellStyle name="Percent 2" xfId="22"/>
    <cellStyle name="Percent 2 2" xfId="23"/>
    <cellStyle name="Percent 2 2 2" xfId="24"/>
    <cellStyle name="Percent 3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2015-16%20CHILDREN%20SERVICES%20FINANCE/Schools/APT%20Tool/13%20Jan/201516_01_APT_301_Barking%20and%20Dagenham_v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Cover"/>
      <sheetName val="Schools Block Data"/>
      <sheetName val="14-15 submitted baselines"/>
      <sheetName val="14-15 submitted HN places"/>
      <sheetName val="Inputs &amp; Adjustments"/>
      <sheetName val="Local Factors"/>
      <sheetName val="PFI"/>
      <sheetName val="NNDR"/>
      <sheetName val="Sydney Russell"/>
      <sheetName val="Adjusted Factors"/>
      <sheetName val="14-15 final baselines"/>
      <sheetName val="Commentary"/>
      <sheetName val="Unions"/>
      <sheetName val="GN ISB"/>
      <sheetName val="Model Summary"/>
      <sheetName val="GN Notes"/>
      <sheetName val="Proforma"/>
      <sheetName val="De Delegation"/>
      <sheetName val="New ISB"/>
      <sheetName val="School level SB"/>
      <sheetName val="Recoupment"/>
      <sheetName val="Validation sheet"/>
    </sheetNames>
    <sheetDataSet>
      <sheetData sheetId="0"/>
      <sheetData sheetId="1"/>
      <sheetData sheetId="2"/>
      <sheetData sheetId="3">
        <row r="4">
          <cell r="B4" t="str">
            <v>LAESTAB</v>
          </cell>
          <cell r="C4" t="str">
            <v>School Name</v>
          </cell>
          <cell r="D4" t="str">
            <v>14-15 Opening / Closing</v>
          </cell>
          <cell r="E4" t="str">
            <v>14-15  Reception Uplift flag</v>
          </cell>
          <cell r="F4" t="str">
            <v>14-15  Reception Difference</v>
          </cell>
          <cell r="G4" t="str">
            <v>14-15  NOR</v>
          </cell>
          <cell r="H4" t="str">
            <v>14-15 Historical Commitments of 6th Form Funding from DSG</v>
          </cell>
          <cell r="I4" t="str">
            <v>14-15 Rates</v>
          </cell>
          <cell r="J4" t="str">
            <v>14-15 Post MFG Budget</v>
          </cell>
          <cell r="K4" t="str">
            <v>Additional lump sum for schools amalgamated during FY13-14</v>
          </cell>
          <cell r="L4" t="str">
            <v>14-15 MFG NOR</v>
          </cell>
        </row>
        <row r="5">
          <cell r="B5">
            <v>3012001</v>
          </cell>
          <cell r="C5" t="str">
            <v>The James Cambell Primary School</v>
          </cell>
          <cell r="D5">
            <v>1</v>
          </cell>
          <cell r="E5">
            <v>0</v>
          </cell>
          <cell r="F5">
            <v>0</v>
          </cell>
          <cell r="G5">
            <v>748</v>
          </cell>
          <cell r="H5">
            <v>0</v>
          </cell>
          <cell r="I5">
            <v>37920</v>
          </cell>
          <cell r="J5">
            <v>3575534.1653999998</v>
          </cell>
          <cell r="K5">
            <v>0</v>
          </cell>
          <cell r="L5">
            <v>748</v>
          </cell>
        </row>
        <row r="6">
          <cell r="B6">
            <v>3012004</v>
          </cell>
          <cell r="C6" t="str">
            <v>DOROTHY BARLEY JUNIOR SCHOOL</v>
          </cell>
          <cell r="D6">
            <v>1</v>
          </cell>
          <cell r="E6">
            <v>0</v>
          </cell>
          <cell r="F6">
            <v>0</v>
          </cell>
          <cell r="G6">
            <v>413</v>
          </cell>
          <cell r="H6">
            <v>0</v>
          </cell>
          <cell r="I6">
            <v>18630</v>
          </cell>
          <cell r="J6">
            <v>1965892.2641</v>
          </cell>
          <cell r="K6">
            <v>0</v>
          </cell>
          <cell r="L6">
            <v>413</v>
          </cell>
        </row>
        <row r="7">
          <cell r="B7">
            <v>3012005</v>
          </cell>
          <cell r="C7" t="str">
            <v>DOROTHY BARLEY INFANTS</v>
          </cell>
          <cell r="D7">
            <v>1</v>
          </cell>
          <cell r="E7">
            <v>0</v>
          </cell>
          <cell r="F7">
            <v>0</v>
          </cell>
          <cell r="G7">
            <v>324</v>
          </cell>
          <cell r="H7">
            <v>0</v>
          </cell>
          <cell r="I7">
            <v>18460</v>
          </cell>
          <cell r="J7">
            <v>1556538.0437</v>
          </cell>
          <cell r="K7">
            <v>0</v>
          </cell>
          <cell r="L7">
            <v>324</v>
          </cell>
        </row>
        <row r="8">
          <cell r="B8">
            <v>3012006</v>
          </cell>
          <cell r="C8" t="str">
            <v>EASTBURY PRIMARY</v>
          </cell>
          <cell r="D8">
            <v>1</v>
          </cell>
          <cell r="E8">
            <v>0</v>
          </cell>
          <cell r="F8">
            <v>0</v>
          </cell>
          <cell r="G8">
            <v>720</v>
          </cell>
          <cell r="H8">
            <v>0</v>
          </cell>
          <cell r="I8">
            <v>81030</v>
          </cell>
          <cell r="J8">
            <v>3550059.0713999998</v>
          </cell>
          <cell r="K8">
            <v>0</v>
          </cell>
          <cell r="L8">
            <v>720</v>
          </cell>
        </row>
        <row r="9">
          <cell r="B9">
            <v>3012009</v>
          </cell>
          <cell r="C9" t="str">
            <v>Manor Junior School</v>
          </cell>
          <cell r="D9">
            <v>1</v>
          </cell>
          <cell r="E9">
            <v>0</v>
          </cell>
          <cell r="F9">
            <v>0</v>
          </cell>
          <cell r="G9">
            <v>478</v>
          </cell>
          <cell r="H9">
            <v>0</v>
          </cell>
          <cell r="I9">
            <v>34570</v>
          </cell>
          <cell r="J9">
            <v>2180716.5411999999</v>
          </cell>
          <cell r="K9">
            <v>0</v>
          </cell>
          <cell r="L9">
            <v>478</v>
          </cell>
        </row>
        <row r="10">
          <cell r="B10">
            <v>3012010</v>
          </cell>
          <cell r="C10" t="str">
            <v>Manor Infant School</v>
          </cell>
          <cell r="D10">
            <v>1</v>
          </cell>
          <cell r="E10">
            <v>0</v>
          </cell>
          <cell r="F10">
            <v>0</v>
          </cell>
          <cell r="G10">
            <v>805</v>
          </cell>
          <cell r="H10">
            <v>0</v>
          </cell>
          <cell r="I10">
            <v>129860</v>
          </cell>
          <cell r="J10">
            <v>3995356.037</v>
          </cell>
          <cell r="K10">
            <v>0</v>
          </cell>
          <cell r="L10">
            <v>805</v>
          </cell>
        </row>
        <row r="11">
          <cell r="B11">
            <v>3012013</v>
          </cell>
          <cell r="C11" t="str">
            <v>Northbury Primary School</v>
          </cell>
          <cell r="D11">
            <v>1</v>
          </cell>
          <cell r="E11">
            <v>0</v>
          </cell>
          <cell r="F11">
            <v>0</v>
          </cell>
          <cell r="G11">
            <v>827</v>
          </cell>
          <cell r="H11">
            <v>0</v>
          </cell>
          <cell r="I11">
            <v>46340</v>
          </cell>
          <cell r="J11">
            <v>4063255.2289</v>
          </cell>
          <cell r="K11">
            <v>105000</v>
          </cell>
          <cell r="L11">
            <v>827</v>
          </cell>
        </row>
        <row r="12">
          <cell r="B12">
            <v>3012015</v>
          </cell>
          <cell r="C12" t="str">
            <v>Ripple Primary School</v>
          </cell>
          <cell r="D12">
            <v>1</v>
          </cell>
          <cell r="E12">
            <v>0</v>
          </cell>
          <cell r="F12">
            <v>0</v>
          </cell>
          <cell r="G12">
            <v>928</v>
          </cell>
          <cell r="H12">
            <v>0</v>
          </cell>
          <cell r="I12">
            <v>-13700</v>
          </cell>
          <cell r="J12">
            <v>4503481.0261000004</v>
          </cell>
          <cell r="K12">
            <v>0</v>
          </cell>
          <cell r="L12">
            <v>928</v>
          </cell>
        </row>
        <row r="13">
          <cell r="B13">
            <v>3012024</v>
          </cell>
          <cell r="C13" t="str">
            <v>BEAM PRIMARY</v>
          </cell>
          <cell r="D13">
            <v>1</v>
          </cell>
          <cell r="E13">
            <v>0</v>
          </cell>
          <cell r="F13">
            <v>0</v>
          </cell>
          <cell r="G13">
            <v>532</v>
          </cell>
          <cell r="H13">
            <v>0</v>
          </cell>
          <cell r="I13">
            <v>57340</v>
          </cell>
          <cell r="J13">
            <v>2577909.4838999999</v>
          </cell>
          <cell r="K13">
            <v>0</v>
          </cell>
          <cell r="L13">
            <v>532</v>
          </cell>
        </row>
        <row r="14">
          <cell r="B14">
            <v>3012030</v>
          </cell>
          <cell r="C14" t="str">
            <v>Furze Infant School</v>
          </cell>
          <cell r="D14">
            <v>1</v>
          </cell>
          <cell r="E14">
            <v>0</v>
          </cell>
          <cell r="F14">
            <v>0</v>
          </cell>
          <cell r="G14">
            <v>361</v>
          </cell>
          <cell r="H14">
            <v>0</v>
          </cell>
          <cell r="I14">
            <v>48000</v>
          </cell>
          <cell r="J14">
            <v>1627677.4247999999</v>
          </cell>
          <cell r="K14">
            <v>0</v>
          </cell>
          <cell r="L14">
            <v>361</v>
          </cell>
        </row>
        <row r="15">
          <cell r="B15">
            <v>3012033</v>
          </cell>
          <cell r="C15" t="str">
            <v>GRAFTON PRIMARY</v>
          </cell>
          <cell r="D15">
            <v>1</v>
          </cell>
          <cell r="E15">
            <v>0</v>
          </cell>
          <cell r="F15">
            <v>0</v>
          </cell>
          <cell r="G15">
            <v>837</v>
          </cell>
          <cell r="H15">
            <v>0</v>
          </cell>
          <cell r="I15">
            <v>45560</v>
          </cell>
          <cell r="J15">
            <v>3914793.2168999999</v>
          </cell>
          <cell r="K15">
            <v>0</v>
          </cell>
          <cell r="L15">
            <v>837</v>
          </cell>
        </row>
        <row r="16">
          <cell r="B16">
            <v>3012042</v>
          </cell>
          <cell r="C16" t="str">
            <v>MARKS GATE INFANTS</v>
          </cell>
          <cell r="D16">
            <v>1</v>
          </cell>
          <cell r="E16">
            <v>0</v>
          </cell>
          <cell r="F16">
            <v>0</v>
          </cell>
          <cell r="G16">
            <v>265</v>
          </cell>
          <cell r="H16">
            <v>0</v>
          </cell>
          <cell r="I16">
            <v>16710</v>
          </cell>
          <cell r="J16">
            <v>1298491.8998</v>
          </cell>
          <cell r="K16">
            <v>0</v>
          </cell>
          <cell r="L16">
            <v>265</v>
          </cell>
        </row>
        <row r="17">
          <cell r="B17">
            <v>3012043</v>
          </cell>
          <cell r="C17" t="str">
            <v>MARSH GREEN PRIMARY</v>
          </cell>
          <cell r="D17">
            <v>1</v>
          </cell>
          <cell r="E17">
            <v>0</v>
          </cell>
          <cell r="F17">
            <v>0</v>
          </cell>
          <cell r="G17">
            <v>284</v>
          </cell>
          <cell r="H17">
            <v>0</v>
          </cell>
          <cell r="I17">
            <v>13710</v>
          </cell>
          <cell r="J17">
            <v>1438224.2054000001</v>
          </cell>
          <cell r="K17">
            <v>0</v>
          </cell>
          <cell r="L17">
            <v>284</v>
          </cell>
        </row>
        <row r="18">
          <cell r="B18">
            <v>3012047</v>
          </cell>
          <cell r="C18" t="str">
            <v>RUSH GREEN PRIMARY SCHOOL</v>
          </cell>
          <cell r="D18">
            <v>1</v>
          </cell>
          <cell r="E18">
            <v>0</v>
          </cell>
          <cell r="F18">
            <v>0</v>
          </cell>
          <cell r="G18">
            <v>728</v>
          </cell>
          <cell r="H18">
            <v>0</v>
          </cell>
          <cell r="I18">
            <v>59550</v>
          </cell>
          <cell r="J18">
            <v>3379814.9890999999</v>
          </cell>
          <cell r="K18">
            <v>0</v>
          </cell>
          <cell r="L18">
            <v>728</v>
          </cell>
        </row>
        <row r="19">
          <cell r="B19">
            <v>3012052</v>
          </cell>
          <cell r="C19" t="str">
            <v>LEYS PRIMARY SCHOOL</v>
          </cell>
          <cell r="D19">
            <v>1</v>
          </cell>
          <cell r="E19">
            <v>0</v>
          </cell>
          <cell r="F19">
            <v>0</v>
          </cell>
          <cell r="G19">
            <v>341</v>
          </cell>
          <cell r="H19">
            <v>0</v>
          </cell>
          <cell r="I19">
            <v>11660</v>
          </cell>
          <cell r="J19">
            <v>1694098.3273</v>
          </cell>
          <cell r="K19">
            <v>0</v>
          </cell>
          <cell r="L19">
            <v>341</v>
          </cell>
        </row>
        <row r="20">
          <cell r="B20">
            <v>3012055</v>
          </cell>
          <cell r="C20" t="str">
            <v>WARREN JUNIOR</v>
          </cell>
          <cell r="D20">
            <v>1</v>
          </cell>
          <cell r="E20">
            <v>0</v>
          </cell>
          <cell r="F20">
            <v>0</v>
          </cell>
          <cell r="G20">
            <v>465</v>
          </cell>
          <cell r="H20">
            <v>0</v>
          </cell>
          <cell r="I20">
            <v>52990</v>
          </cell>
          <cell r="J20">
            <v>2208053.9575999998</v>
          </cell>
          <cell r="K20">
            <v>0</v>
          </cell>
          <cell r="L20">
            <v>465</v>
          </cell>
        </row>
        <row r="21">
          <cell r="B21">
            <v>3012056</v>
          </cell>
          <cell r="C21" t="str">
            <v>Thomas Arnold Primary</v>
          </cell>
          <cell r="D21">
            <v>1</v>
          </cell>
          <cell r="E21">
            <v>0</v>
          </cell>
          <cell r="F21">
            <v>0</v>
          </cell>
          <cell r="G21">
            <v>430</v>
          </cell>
          <cell r="H21">
            <v>0</v>
          </cell>
          <cell r="I21">
            <v>30030</v>
          </cell>
          <cell r="J21">
            <v>2092811.0151</v>
          </cell>
          <cell r="K21">
            <v>0</v>
          </cell>
          <cell r="L21">
            <v>430</v>
          </cell>
        </row>
        <row r="22">
          <cell r="B22">
            <v>3012059</v>
          </cell>
          <cell r="C22" t="str">
            <v>Valence Primary</v>
          </cell>
          <cell r="D22">
            <v>1</v>
          </cell>
          <cell r="E22">
            <v>0</v>
          </cell>
          <cell r="F22">
            <v>0</v>
          </cell>
          <cell r="G22">
            <v>864</v>
          </cell>
          <cell r="H22">
            <v>0</v>
          </cell>
          <cell r="I22">
            <v>59050</v>
          </cell>
          <cell r="J22">
            <v>4135240.8908000002</v>
          </cell>
          <cell r="K22">
            <v>0</v>
          </cell>
          <cell r="L22">
            <v>864</v>
          </cell>
        </row>
        <row r="23">
          <cell r="B23">
            <v>3012060</v>
          </cell>
          <cell r="C23" t="str">
            <v>Village Infants</v>
          </cell>
          <cell r="D23">
            <v>1</v>
          </cell>
          <cell r="E23">
            <v>0</v>
          </cell>
          <cell r="F23">
            <v>0</v>
          </cell>
          <cell r="G23">
            <v>241</v>
          </cell>
          <cell r="H23">
            <v>0</v>
          </cell>
          <cell r="I23">
            <v>16590</v>
          </cell>
          <cell r="J23">
            <v>1210951.1697</v>
          </cell>
          <cell r="K23">
            <v>0</v>
          </cell>
          <cell r="L23">
            <v>241</v>
          </cell>
        </row>
        <row r="24">
          <cell r="B24">
            <v>3012061</v>
          </cell>
          <cell r="C24" t="str">
            <v>Marks Gate Junior School</v>
          </cell>
          <cell r="D24">
            <v>1</v>
          </cell>
          <cell r="E24">
            <v>0</v>
          </cell>
          <cell r="F24">
            <v>0</v>
          </cell>
          <cell r="G24">
            <v>340</v>
          </cell>
          <cell r="H24">
            <v>0</v>
          </cell>
          <cell r="I24">
            <v>15870</v>
          </cell>
          <cell r="J24">
            <v>1640276.1753</v>
          </cell>
          <cell r="K24">
            <v>0</v>
          </cell>
          <cell r="L24">
            <v>340</v>
          </cell>
        </row>
        <row r="25">
          <cell r="B25">
            <v>3012062</v>
          </cell>
          <cell r="C25" t="str">
            <v>THAMES VIEW JUNIOR</v>
          </cell>
          <cell r="D25">
            <v>1</v>
          </cell>
          <cell r="E25">
            <v>0</v>
          </cell>
          <cell r="F25">
            <v>0</v>
          </cell>
          <cell r="G25">
            <v>433</v>
          </cell>
          <cell r="H25">
            <v>0</v>
          </cell>
          <cell r="I25">
            <v>17920</v>
          </cell>
          <cell r="J25">
            <v>2054766.0800999999</v>
          </cell>
          <cell r="K25">
            <v>0</v>
          </cell>
          <cell r="L25">
            <v>433</v>
          </cell>
        </row>
        <row r="26">
          <cell r="B26">
            <v>3012063</v>
          </cell>
          <cell r="C26" t="str">
            <v>WILLIAM BELLAMY PRIMARY</v>
          </cell>
          <cell r="D26">
            <v>1</v>
          </cell>
          <cell r="E26">
            <v>0</v>
          </cell>
          <cell r="F26">
            <v>0</v>
          </cell>
          <cell r="G26">
            <v>892</v>
          </cell>
          <cell r="H26">
            <v>0</v>
          </cell>
          <cell r="I26">
            <v>41750</v>
          </cell>
          <cell r="J26">
            <v>4366936.8524000002</v>
          </cell>
          <cell r="K26">
            <v>0</v>
          </cell>
          <cell r="L26">
            <v>892</v>
          </cell>
        </row>
        <row r="27">
          <cell r="B27">
            <v>3012064</v>
          </cell>
          <cell r="C27" t="str">
            <v>PARSLOES PRIMARY</v>
          </cell>
          <cell r="D27">
            <v>1</v>
          </cell>
          <cell r="E27">
            <v>0</v>
          </cell>
          <cell r="F27">
            <v>0</v>
          </cell>
          <cell r="G27">
            <v>504</v>
          </cell>
          <cell r="H27">
            <v>0</v>
          </cell>
          <cell r="I27">
            <v>25490</v>
          </cell>
          <cell r="J27">
            <v>2265309.5754999998</v>
          </cell>
          <cell r="K27">
            <v>0</v>
          </cell>
          <cell r="L27">
            <v>504</v>
          </cell>
        </row>
        <row r="28">
          <cell r="B28">
            <v>3012065</v>
          </cell>
          <cell r="C28" t="str">
            <v>Five Elms Primary School</v>
          </cell>
          <cell r="D28">
            <v>1</v>
          </cell>
          <cell r="E28">
            <v>0</v>
          </cell>
          <cell r="F28">
            <v>0</v>
          </cell>
          <cell r="G28">
            <v>451</v>
          </cell>
          <cell r="H28">
            <v>0</v>
          </cell>
          <cell r="I28">
            <v>35610</v>
          </cell>
          <cell r="J28">
            <v>2170656.2546000001</v>
          </cell>
          <cell r="K28">
            <v>0</v>
          </cell>
          <cell r="L28">
            <v>451</v>
          </cell>
        </row>
        <row r="29">
          <cell r="B29">
            <v>3012066</v>
          </cell>
          <cell r="C29" t="str">
            <v>HENRY GREEN PRIMARY</v>
          </cell>
          <cell r="D29">
            <v>1</v>
          </cell>
          <cell r="E29">
            <v>0</v>
          </cell>
          <cell r="F29">
            <v>0</v>
          </cell>
          <cell r="G29">
            <v>417</v>
          </cell>
          <cell r="H29">
            <v>0</v>
          </cell>
          <cell r="I29">
            <v>25250</v>
          </cell>
          <cell r="J29">
            <v>1959005.3500999999</v>
          </cell>
          <cell r="K29">
            <v>0</v>
          </cell>
          <cell r="L29">
            <v>417</v>
          </cell>
        </row>
        <row r="30">
          <cell r="B30">
            <v>3012067</v>
          </cell>
          <cell r="C30" t="str">
            <v>RODING PRIMARY</v>
          </cell>
          <cell r="D30">
            <v>1</v>
          </cell>
          <cell r="E30">
            <v>0</v>
          </cell>
          <cell r="F30">
            <v>0</v>
          </cell>
          <cell r="G30">
            <v>935</v>
          </cell>
          <cell r="H30">
            <v>0</v>
          </cell>
          <cell r="I30">
            <v>114930</v>
          </cell>
          <cell r="J30">
            <v>4565784.8404999999</v>
          </cell>
          <cell r="K30">
            <v>0</v>
          </cell>
          <cell r="L30">
            <v>935</v>
          </cell>
        </row>
        <row r="31">
          <cell r="B31">
            <v>3012068</v>
          </cell>
          <cell r="C31" t="str">
            <v>Becontree Primary School</v>
          </cell>
          <cell r="D31">
            <v>1</v>
          </cell>
          <cell r="E31">
            <v>0</v>
          </cell>
          <cell r="F31">
            <v>0</v>
          </cell>
          <cell r="G31">
            <v>444</v>
          </cell>
          <cell r="H31">
            <v>0</v>
          </cell>
          <cell r="I31">
            <v>23690</v>
          </cell>
          <cell r="J31">
            <v>2130948.8922999999</v>
          </cell>
          <cell r="K31">
            <v>0</v>
          </cell>
          <cell r="L31">
            <v>444</v>
          </cell>
        </row>
        <row r="32">
          <cell r="B32">
            <v>3012069</v>
          </cell>
          <cell r="C32" t="str">
            <v>JOHN PERRY PRIMARY</v>
          </cell>
          <cell r="D32">
            <v>1</v>
          </cell>
          <cell r="E32">
            <v>0</v>
          </cell>
          <cell r="F32">
            <v>0</v>
          </cell>
          <cell r="G32">
            <v>468</v>
          </cell>
          <cell r="H32">
            <v>0</v>
          </cell>
          <cell r="I32">
            <v>33080</v>
          </cell>
          <cell r="J32">
            <v>2212612.6976999999</v>
          </cell>
          <cell r="K32">
            <v>0</v>
          </cell>
          <cell r="L32">
            <v>468</v>
          </cell>
        </row>
        <row r="33">
          <cell r="B33">
            <v>3012070</v>
          </cell>
          <cell r="C33" t="str">
            <v>RICHARD ALIBON PRIMARY</v>
          </cell>
          <cell r="D33">
            <v>1</v>
          </cell>
          <cell r="E33">
            <v>0</v>
          </cell>
          <cell r="F33">
            <v>0</v>
          </cell>
          <cell r="G33">
            <v>534</v>
          </cell>
          <cell r="H33">
            <v>0</v>
          </cell>
          <cell r="I33">
            <v>26450</v>
          </cell>
          <cell r="J33">
            <v>2534373.5501999999</v>
          </cell>
          <cell r="K33">
            <v>0</v>
          </cell>
          <cell r="L33">
            <v>534</v>
          </cell>
        </row>
        <row r="34">
          <cell r="B34">
            <v>3012071</v>
          </cell>
          <cell r="C34" t="str">
            <v>MONTEAGLE PRIMARY</v>
          </cell>
          <cell r="D34">
            <v>1</v>
          </cell>
          <cell r="E34">
            <v>0</v>
          </cell>
          <cell r="F34">
            <v>0</v>
          </cell>
          <cell r="G34">
            <v>640</v>
          </cell>
          <cell r="H34">
            <v>0</v>
          </cell>
          <cell r="I34">
            <v>33060</v>
          </cell>
          <cell r="J34">
            <v>3078671.9841</v>
          </cell>
          <cell r="K34">
            <v>0</v>
          </cell>
          <cell r="L34">
            <v>640</v>
          </cell>
        </row>
        <row r="35">
          <cell r="B35">
            <v>3012072</v>
          </cell>
          <cell r="C35" t="str">
            <v>GODWIN PRIMARY</v>
          </cell>
          <cell r="D35">
            <v>1</v>
          </cell>
          <cell r="E35">
            <v>0</v>
          </cell>
          <cell r="F35">
            <v>0</v>
          </cell>
          <cell r="G35">
            <v>501</v>
          </cell>
          <cell r="H35">
            <v>0</v>
          </cell>
          <cell r="I35">
            <v>26450</v>
          </cell>
          <cell r="J35">
            <v>2345827.969</v>
          </cell>
          <cell r="K35">
            <v>0</v>
          </cell>
          <cell r="L35">
            <v>501</v>
          </cell>
        </row>
        <row r="36">
          <cell r="B36">
            <v>3012073</v>
          </cell>
          <cell r="C36" t="str">
            <v>HUNTERS HALL PRIMARY</v>
          </cell>
          <cell r="D36">
            <v>1</v>
          </cell>
          <cell r="E36">
            <v>0</v>
          </cell>
          <cell r="F36">
            <v>0</v>
          </cell>
          <cell r="G36">
            <v>615</v>
          </cell>
          <cell r="H36">
            <v>0</v>
          </cell>
          <cell r="I36">
            <v>30350</v>
          </cell>
          <cell r="J36">
            <v>2855378.5994000002</v>
          </cell>
          <cell r="K36">
            <v>0</v>
          </cell>
          <cell r="L36">
            <v>615</v>
          </cell>
        </row>
        <row r="37">
          <cell r="B37">
            <v>3012074</v>
          </cell>
          <cell r="C37" t="str">
            <v>SOUTHWOOD PRIMARY</v>
          </cell>
          <cell r="D37">
            <v>1</v>
          </cell>
          <cell r="E37">
            <v>0</v>
          </cell>
          <cell r="F37">
            <v>0</v>
          </cell>
          <cell r="G37">
            <v>477</v>
          </cell>
          <cell r="H37">
            <v>0</v>
          </cell>
          <cell r="I37">
            <v>75700</v>
          </cell>
          <cell r="J37">
            <v>2274270.6381000001</v>
          </cell>
          <cell r="K37">
            <v>0</v>
          </cell>
          <cell r="L37">
            <v>477</v>
          </cell>
        </row>
        <row r="38">
          <cell r="B38">
            <v>3012075</v>
          </cell>
          <cell r="C38" t="str">
            <v>GASCOIGNE PRIMARY SCHOOL</v>
          </cell>
          <cell r="D38">
            <v>1</v>
          </cell>
          <cell r="E38">
            <v>0</v>
          </cell>
          <cell r="F38">
            <v>0</v>
          </cell>
          <cell r="G38">
            <v>972</v>
          </cell>
          <cell r="H38">
            <v>0</v>
          </cell>
          <cell r="I38">
            <v>92120</v>
          </cell>
          <cell r="J38">
            <v>4800172.8015999999</v>
          </cell>
          <cell r="K38">
            <v>0</v>
          </cell>
          <cell r="L38">
            <v>972</v>
          </cell>
        </row>
        <row r="39">
          <cell r="B39">
            <v>3013300</v>
          </cell>
          <cell r="C39" t="str">
            <v>ST.  MARGARET'S Church of England PRIMARY School</v>
          </cell>
          <cell r="D39">
            <v>1</v>
          </cell>
          <cell r="E39">
            <v>0</v>
          </cell>
          <cell r="F39">
            <v>0</v>
          </cell>
          <cell r="G39">
            <v>420</v>
          </cell>
          <cell r="H39">
            <v>0</v>
          </cell>
          <cell r="I39">
            <v>0</v>
          </cell>
          <cell r="J39">
            <v>1830775.9665000001</v>
          </cell>
          <cell r="K39">
            <v>0</v>
          </cell>
          <cell r="L39">
            <v>420</v>
          </cell>
        </row>
        <row r="40">
          <cell r="B40">
            <v>3013301</v>
          </cell>
          <cell r="C40" t="str">
            <v>WILLIAM FORD C of E JUNIOR</v>
          </cell>
          <cell r="D40">
            <v>1</v>
          </cell>
          <cell r="E40">
            <v>0</v>
          </cell>
          <cell r="F40">
            <v>0</v>
          </cell>
          <cell r="G40">
            <v>359</v>
          </cell>
          <cell r="H40">
            <v>0</v>
          </cell>
          <cell r="I40">
            <v>0</v>
          </cell>
          <cell r="J40">
            <v>1699797.2853000001</v>
          </cell>
          <cell r="K40">
            <v>0</v>
          </cell>
          <cell r="L40">
            <v>359</v>
          </cell>
        </row>
        <row r="41">
          <cell r="B41">
            <v>3013500</v>
          </cell>
          <cell r="C41" t="str">
            <v>ST JOSEPHS RC PRIMARY (BARKING)</v>
          </cell>
          <cell r="D41">
            <v>1</v>
          </cell>
          <cell r="E41">
            <v>0</v>
          </cell>
          <cell r="F41">
            <v>0</v>
          </cell>
          <cell r="G41">
            <v>318</v>
          </cell>
          <cell r="H41">
            <v>0</v>
          </cell>
          <cell r="I41">
            <v>0</v>
          </cell>
          <cell r="J41">
            <v>1448533.7708999999</v>
          </cell>
          <cell r="K41">
            <v>0</v>
          </cell>
          <cell r="L41">
            <v>318</v>
          </cell>
        </row>
        <row r="42">
          <cell r="B42">
            <v>3013502</v>
          </cell>
          <cell r="C42" t="str">
            <v>ST JOSEPHS CATHOLIC (DAGENHAM) SCHOOL</v>
          </cell>
          <cell r="D42">
            <v>1</v>
          </cell>
          <cell r="E42">
            <v>0</v>
          </cell>
          <cell r="F42">
            <v>0</v>
          </cell>
          <cell r="G42">
            <v>360</v>
          </cell>
          <cell r="H42">
            <v>0</v>
          </cell>
          <cell r="I42">
            <v>0</v>
          </cell>
          <cell r="J42">
            <v>1683790.9950000001</v>
          </cell>
          <cell r="K42">
            <v>0</v>
          </cell>
          <cell r="L42">
            <v>360</v>
          </cell>
        </row>
        <row r="43">
          <cell r="B43">
            <v>3013503</v>
          </cell>
          <cell r="C43" t="str">
            <v>ST PETERS RC PRIMARY SCHOOL</v>
          </cell>
          <cell r="D43">
            <v>1</v>
          </cell>
          <cell r="E43">
            <v>0</v>
          </cell>
          <cell r="F43">
            <v>0</v>
          </cell>
          <cell r="G43">
            <v>379.75</v>
          </cell>
          <cell r="H43">
            <v>0</v>
          </cell>
          <cell r="I43">
            <v>0</v>
          </cell>
          <cell r="J43">
            <v>1785019.8343</v>
          </cell>
          <cell r="K43">
            <v>0</v>
          </cell>
          <cell r="L43">
            <v>379.75</v>
          </cell>
        </row>
        <row r="44">
          <cell r="B44">
            <v>3013505</v>
          </cell>
          <cell r="C44" t="str">
            <v>THE ST TERESA CATHOLIC PRIMARY SCH</v>
          </cell>
          <cell r="D44">
            <v>1</v>
          </cell>
          <cell r="E44">
            <v>0</v>
          </cell>
          <cell r="F44">
            <v>0</v>
          </cell>
          <cell r="G44">
            <v>196</v>
          </cell>
          <cell r="H44">
            <v>0</v>
          </cell>
          <cell r="I44">
            <v>0</v>
          </cell>
          <cell r="J44">
            <v>885415.21490000002</v>
          </cell>
          <cell r="K44">
            <v>0</v>
          </cell>
          <cell r="L44">
            <v>196</v>
          </cell>
        </row>
        <row r="45">
          <cell r="B45">
            <v>3013506</v>
          </cell>
          <cell r="C45" t="str">
            <v>ST VINCENT'S CATHOLIC PRIMARY</v>
          </cell>
          <cell r="D45">
            <v>1</v>
          </cell>
          <cell r="E45">
            <v>0</v>
          </cell>
          <cell r="F45">
            <v>0</v>
          </cell>
          <cell r="G45">
            <v>210</v>
          </cell>
          <cell r="H45">
            <v>0</v>
          </cell>
          <cell r="I45">
            <v>0</v>
          </cell>
          <cell r="J45">
            <v>1026565.3826</v>
          </cell>
          <cell r="K45">
            <v>0</v>
          </cell>
          <cell r="L45">
            <v>210</v>
          </cell>
        </row>
        <row r="46">
          <cell r="B46">
            <v>3013507</v>
          </cell>
          <cell r="C46" t="str">
            <v>George Carey Church of England Primary School</v>
          </cell>
          <cell r="D46">
            <v>1</v>
          </cell>
          <cell r="E46">
            <v>0</v>
          </cell>
          <cell r="F46">
            <v>0</v>
          </cell>
          <cell r="G46">
            <v>380</v>
          </cell>
          <cell r="H46">
            <v>0</v>
          </cell>
          <cell r="I46">
            <v>12420</v>
          </cell>
          <cell r="J46">
            <v>2252707.6658999999</v>
          </cell>
          <cell r="K46">
            <v>0</v>
          </cell>
          <cell r="L46">
            <v>380</v>
          </cell>
        </row>
        <row r="47">
          <cell r="B47">
            <v>3012021</v>
          </cell>
          <cell r="C47" t="str">
            <v>Thames View Infants</v>
          </cell>
          <cell r="D47">
            <v>1</v>
          </cell>
          <cell r="E47">
            <v>0</v>
          </cell>
          <cell r="F47">
            <v>0</v>
          </cell>
          <cell r="G47">
            <v>361</v>
          </cell>
          <cell r="H47">
            <v>0</v>
          </cell>
          <cell r="I47">
            <v>-17990</v>
          </cell>
          <cell r="J47">
            <v>1798935.8546</v>
          </cell>
          <cell r="K47">
            <v>0</v>
          </cell>
          <cell r="L47">
            <v>361</v>
          </cell>
        </row>
        <row r="48">
          <cell r="B48">
            <v>3014016</v>
          </cell>
          <cell r="C48" t="str">
            <v>Warren Comprehensive School</v>
          </cell>
          <cell r="D48">
            <v>1</v>
          </cell>
          <cell r="E48">
            <v>0</v>
          </cell>
          <cell r="F48">
            <v>0</v>
          </cell>
          <cell r="G48">
            <v>1035</v>
          </cell>
          <cell r="H48">
            <v>0</v>
          </cell>
          <cell r="I48">
            <v>158930</v>
          </cell>
          <cell r="J48">
            <v>6513468.7807999998</v>
          </cell>
          <cell r="K48">
            <v>0</v>
          </cell>
          <cell r="L48">
            <v>1035</v>
          </cell>
        </row>
        <row r="49">
          <cell r="B49">
            <v>3014021</v>
          </cell>
          <cell r="C49" t="str">
            <v>Barking Abbey School</v>
          </cell>
          <cell r="D49">
            <v>1</v>
          </cell>
          <cell r="E49">
            <v>0</v>
          </cell>
          <cell r="F49">
            <v>0</v>
          </cell>
          <cell r="G49">
            <v>1377</v>
          </cell>
          <cell r="H49">
            <v>0</v>
          </cell>
          <cell r="I49">
            <v>403790</v>
          </cell>
          <cell r="J49">
            <v>8680285.0250000004</v>
          </cell>
          <cell r="K49">
            <v>0</v>
          </cell>
          <cell r="L49">
            <v>1377</v>
          </cell>
        </row>
        <row r="50">
          <cell r="B50">
            <v>3014023</v>
          </cell>
          <cell r="C50" t="str">
            <v>Eastbrook Comprehensive School</v>
          </cell>
          <cell r="D50">
            <v>1</v>
          </cell>
          <cell r="E50">
            <v>0</v>
          </cell>
          <cell r="F50">
            <v>0</v>
          </cell>
          <cell r="G50">
            <v>759</v>
          </cell>
          <cell r="H50">
            <v>0</v>
          </cell>
          <cell r="I50">
            <v>142720</v>
          </cell>
          <cell r="J50">
            <v>5160954.1213999996</v>
          </cell>
          <cell r="K50">
            <v>0</v>
          </cell>
          <cell r="L50">
            <v>759</v>
          </cell>
        </row>
        <row r="51">
          <cell r="B51">
            <v>3014024</v>
          </cell>
          <cell r="C51" t="str">
            <v>Eastbury Comprehensive School</v>
          </cell>
          <cell r="D51">
            <v>1</v>
          </cell>
          <cell r="E51">
            <v>0</v>
          </cell>
          <cell r="F51">
            <v>0</v>
          </cell>
          <cell r="G51">
            <v>1448</v>
          </cell>
          <cell r="H51">
            <v>0</v>
          </cell>
          <cell r="I51">
            <v>338110</v>
          </cell>
          <cell r="J51">
            <v>9695752.0133999996</v>
          </cell>
          <cell r="K51">
            <v>0</v>
          </cell>
          <cell r="L51">
            <v>1448</v>
          </cell>
        </row>
        <row r="52">
          <cell r="B52">
            <v>3014027</v>
          </cell>
          <cell r="C52" t="str">
            <v>Robert Clack Comprehensive</v>
          </cell>
          <cell r="D52">
            <v>1</v>
          </cell>
          <cell r="E52">
            <v>0</v>
          </cell>
          <cell r="F52">
            <v>0</v>
          </cell>
          <cell r="G52">
            <v>1480</v>
          </cell>
          <cell r="H52">
            <v>0</v>
          </cell>
          <cell r="I52">
            <v>624330</v>
          </cell>
          <cell r="J52">
            <v>9474603.5538999997</v>
          </cell>
          <cell r="K52">
            <v>0</v>
          </cell>
          <cell r="L52">
            <v>1480</v>
          </cell>
        </row>
        <row r="53">
          <cell r="B53">
            <v>3014028</v>
          </cell>
          <cell r="C53" t="str">
            <v>The Sydney Russell School</v>
          </cell>
          <cell r="D53">
            <v>1</v>
          </cell>
          <cell r="E53">
            <v>0</v>
          </cell>
          <cell r="F53">
            <v>0</v>
          </cell>
          <cell r="G53">
            <v>1501</v>
          </cell>
          <cell r="H53">
            <v>0</v>
          </cell>
          <cell r="I53">
            <v>353920</v>
          </cell>
          <cell r="J53">
            <v>9210708.0143999998</v>
          </cell>
          <cell r="K53">
            <v>0</v>
          </cell>
          <cell r="L53">
            <v>1501</v>
          </cell>
        </row>
        <row r="54">
          <cell r="B54">
            <v>3014029</v>
          </cell>
          <cell r="C54" t="str">
            <v>The Jo Richardson Community School</v>
          </cell>
          <cell r="D54">
            <v>1</v>
          </cell>
          <cell r="E54">
            <v>0</v>
          </cell>
          <cell r="F54">
            <v>0</v>
          </cell>
          <cell r="G54">
            <v>1164</v>
          </cell>
          <cell r="H54">
            <v>0</v>
          </cell>
          <cell r="I54">
            <v>365320</v>
          </cell>
          <cell r="J54">
            <v>9437290.3683000002</v>
          </cell>
          <cell r="K54">
            <v>0</v>
          </cell>
          <cell r="L54">
            <v>1164</v>
          </cell>
        </row>
        <row r="55">
          <cell r="B55">
            <v>3014703</v>
          </cell>
          <cell r="C55" t="str">
            <v>All Saints Catholic School</v>
          </cell>
          <cell r="D55">
            <v>1</v>
          </cell>
          <cell r="E55">
            <v>0</v>
          </cell>
          <cell r="F55">
            <v>0</v>
          </cell>
          <cell r="G55">
            <v>899</v>
          </cell>
          <cell r="H55">
            <v>0</v>
          </cell>
          <cell r="I55">
            <v>0</v>
          </cell>
          <cell r="J55">
            <v>5265460.3457000004</v>
          </cell>
          <cell r="K55">
            <v>0</v>
          </cell>
          <cell r="L55">
            <v>899</v>
          </cell>
        </row>
        <row r="56">
          <cell r="B56">
            <v>3014704</v>
          </cell>
          <cell r="C56" t="str">
            <v>Dagenham Park Church of England School</v>
          </cell>
          <cell r="D56">
            <v>1</v>
          </cell>
          <cell r="E56">
            <v>0</v>
          </cell>
          <cell r="F56">
            <v>0</v>
          </cell>
          <cell r="G56">
            <v>1057</v>
          </cell>
          <cell r="H56">
            <v>0</v>
          </cell>
          <cell r="I56">
            <v>0</v>
          </cell>
          <cell r="J56">
            <v>6885934.2565000001</v>
          </cell>
          <cell r="K56">
            <v>0</v>
          </cell>
          <cell r="L56">
            <v>1057</v>
          </cell>
        </row>
        <row r="57">
          <cell r="L57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</sheetData>
      <sheetData sheetId="4"/>
      <sheetData sheetId="5">
        <row r="6">
          <cell r="BR6" t="str">
            <v>School closed prior to 1 April 2015</v>
          </cell>
        </row>
        <row r="7">
          <cell r="BR7" t="str">
            <v>New School opening prior to 1 April 2015</v>
          </cell>
        </row>
        <row r="8">
          <cell r="BR8" t="str">
            <v>New School opening after 1 April 2015</v>
          </cell>
        </row>
        <row r="9">
          <cell r="BR9" t="str">
            <v>Amalgamation of schools by 1 April 2015</v>
          </cell>
        </row>
        <row r="10">
          <cell r="BR10" t="str">
            <v>Change in pupil numbers/factors</v>
          </cell>
        </row>
        <row r="11">
          <cell r="BR11" t="str">
            <v>Conversion to academy status prior to 11 January 2015</v>
          </cell>
        </row>
        <row r="12">
          <cell r="BR12" t="str">
            <v>New Academy/Free School</v>
          </cell>
        </row>
        <row r="13">
          <cell r="BR13" t="str">
            <v>Post-16 institution with Sixth Form Funding From DSG</v>
          </cell>
        </row>
        <row r="14">
          <cell r="BR14" t="str">
            <v>Other</v>
          </cell>
        </row>
      </sheetData>
      <sheetData sheetId="6">
        <row r="5">
          <cell r="AB5">
            <v>0</v>
          </cell>
        </row>
      </sheetData>
      <sheetData sheetId="7"/>
      <sheetData sheetId="8"/>
      <sheetData sheetId="9"/>
      <sheetData sheetId="10">
        <row r="4">
          <cell r="D4" t="str">
            <v>LAESTAB</v>
          </cell>
          <cell r="E4" t="str">
            <v>School Name</v>
          </cell>
          <cell r="F4" t="str">
            <v>Phase</v>
          </cell>
          <cell r="G4" t="str">
            <v>Academy Type</v>
          </cell>
          <cell r="H4" t="str">
            <v>London Fringe</v>
          </cell>
          <cell r="I4" t="str">
            <v>Number of Primary year groups for middle schools</v>
          </cell>
          <cell r="J4" t="str">
            <v>Number of Secondary year groups for middle schools</v>
          </cell>
          <cell r="K4" t="str">
            <v>Number of Primary year groups for all schools</v>
          </cell>
          <cell r="L4" t="str">
            <v>Number of Secondary year groups for all schools</v>
          </cell>
          <cell r="M4" t="str">
            <v>NOR</v>
          </cell>
          <cell r="N4" t="str">
            <v>NOR Primary</v>
          </cell>
          <cell r="O4" t="str">
            <v>NOR Y1-2
for calculation of the eligible pupils for the primary prior attainment factor ONLY</v>
          </cell>
          <cell r="P4" t="str">
            <v>NOR Y3-6
for calculation of the eligible pupils for the primary prior attainment factor ONLY</v>
          </cell>
          <cell r="Q4" t="str">
            <v>NOR Secondary</v>
          </cell>
          <cell r="R4" t="str">
            <v>NOR KS3</v>
          </cell>
          <cell r="S4" t="str">
            <v>NOR KS4</v>
          </cell>
          <cell r="T4" t="str">
            <v>Reception Difference</v>
          </cell>
          <cell r="U4" t="str">
            <v>15-16 Base NOR</v>
          </cell>
          <cell r="V4" t="str">
            <v>Average Year Group Size</v>
          </cell>
          <cell r="W4" t="str">
            <v>Primary FSM Units</v>
          </cell>
          <cell r="X4" t="str">
            <v>Primary Ever 6 Units</v>
          </cell>
          <cell r="Y4" t="str">
            <v>Secondary FSM Units</v>
          </cell>
          <cell r="Z4" t="str">
            <v>Secondary Ever 6 Units</v>
          </cell>
          <cell r="AA4" t="str">
            <v>IDACI Primary Units Band 0</v>
          </cell>
          <cell r="AB4" t="str">
            <v>IDACI Primary Units Band 1</v>
          </cell>
        </row>
        <row r="5">
          <cell r="M5">
            <v>34685.333333333328</v>
          </cell>
          <cell r="N5">
            <v>23452.666666666668</v>
          </cell>
          <cell r="O5">
            <v>7325.5</v>
          </cell>
          <cell r="P5">
            <v>12668</v>
          </cell>
          <cell r="Q5">
            <v>11232.666666666666</v>
          </cell>
          <cell r="R5">
            <v>6820.666666666667</v>
          </cell>
          <cell r="S5">
            <v>4412</v>
          </cell>
          <cell r="T5">
            <v>0</v>
          </cell>
          <cell r="U5">
            <v>34685.333333333328</v>
          </cell>
          <cell r="V5">
            <v>113.35074955908286</v>
          </cell>
          <cell r="W5">
            <v>4997.8591970955476</v>
          </cell>
          <cell r="X5">
            <v>8810.9466904494402</v>
          </cell>
          <cell r="Y5">
            <v>2644.2036866713029</v>
          </cell>
          <cell r="Z5">
            <v>5124.9970464976759</v>
          </cell>
          <cell r="AA5">
            <v>518.22116337233672</v>
          </cell>
          <cell r="AB5">
            <v>781.28555323290686</v>
          </cell>
        </row>
        <row r="6">
          <cell r="D6">
            <v>3012001</v>
          </cell>
          <cell r="E6" t="str">
            <v>The James Cambell Primary School</v>
          </cell>
          <cell r="F6" t="str">
            <v>Primary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7</v>
          </cell>
          <cell r="L6">
            <v>0</v>
          </cell>
          <cell r="M6">
            <v>790</v>
          </cell>
          <cell r="N6">
            <v>790</v>
          </cell>
          <cell r="O6">
            <v>236</v>
          </cell>
          <cell r="P6">
            <v>447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790</v>
          </cell>
          <cell r="V6">
            <v>112.85714285714286</v>
          </cell>
          <cell r="W6">
            <v>180.00000000000017</v>
          </cell>
          <cell r="X6">
            <v>316.41361256544502</v>
          </cell>
          <cell r="Y6">
            <v>0</v>
          </cell>
          <cell r="Z6">
            <v>0</v>
          </cell>
          <cell r="AA6">
            <v>0</v>
          </cell>
          <cell r="AB6">
            <v>5.0511508951406645</v>
          </cell>
        </row>
        <row r="7">
          <cell r="D7">
            <v>3012005</v>
          </cell>
          <cell r="E7" t="str">
            <v>DOROTHY BARLEY INFANTS</v>
          </cell>
          <cell r="F7" t="str">
            <v>Primary</v>
          </cell>
          <cell r="G7">
            <v>0</v>
          </cell>
          <cell r="H7">
            <v>1</v>
          </cell>
          <cell r="I7">
            <v>0</v>
          </cell>
          <cell r="J7">
            <v>0</v>
          </cell>
          <cell r="K7">
            <v>3</v>
          </cell>
          <cell r="L7">
            <v>0</v>
          </cell>
          <cell r="M7">
            <v>330</v>
          </cell>
          <cell r="N7">
            <v>330</v>
          </cell>
          <cell r="O7">
            <v>221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330</v>
          </cell>
          <cell r="V7">
            <v>110</v>
          </cell>
          <cell r="W7">
            <v>72.999999999999929</v>
          </cell>
          <cell r="X7">
            <v>114.69512195121951</v>
          </cell>
          <cell r="Y7">
            <v>0</v>
          </cell>
          <cell r="Z7">
            <v>0</v>
          </cell>
          <cell r="AA7">
            <v>1.0030395136778116</v>
          </cell>
          <cell r="AB7">
            <v>3.0091185410334345</v>
          </cell>
        </row>
        <row r="8">
          <cell r="D8">
            <v>3012006</v>
          </cell>
          <cell r="E8" t="str">
            <v>EASTBURY PRIMARY</v>
          </cell>
          <cell r="F8" t="str">
            <v>Primary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7</v>
          </cell>
          <cell r="L8">
            <v>0</v>
          </cell>
          <cell r="M8">
            <v>755</v>
          </cell>
          <cell r="N8">
            <v>755</v>
          </cell>
          <cell r="O8">
            <v>235</v>
          </cell>
          <cell r="P8">
            <v>408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755</v>
          </cell>
          <cell r="V8">
            <v>107.85714285714286</v>
          </cell>
          <cell r="W8">
            <v>162.7069645203683</v>
          </cell>
          <cell r="X8">
            <v>298.46418732782371</v>
          </cell>
          <cell r="Y8">
            <v>0</v>
          </cell>
          <cell r="Z8">
            <v>0</v>
          </cell>
          <cell r="AA8">
            <v>29.038461538461565</v>
          </cell>
          <cell r="AB8">
            <v>57.075596816976109</v>
          </cell>
        </row>
        <row r="9">
          <cell r="D9">
            <v>3012009</v>
          </cell>
          <cell r="E9" t="str">
            <v>Manor Junior School</v>
          </cell>
          <cell r="F9" t="str">
            <v>Primary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4</v>
          </cell>
          <cell r="L9">
            <v>0</v>
          </cell>
          <cell r="M9">
            <v>480</v>
          </cell>
          <cell r="N9">
            <v>480</v>
          </cell>
          <cell r="O9">
            <v>0</v>
          </cell>
          <cell r="P9">
            <v>480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480</v>
          </cell>
          <cell r="V9">
            <v>120</v>
          </cell>
          <cell r="W9">
            <v>42.999999999999986</v>
          </cell>
          <cell r="X9">
            <v>112.46861924686192</v>
          </cell>
          <cell r="Y9">
            <v>0</v>
          </cell>
          <cell r="Z9">
            <v>0</v>
          </cell>
          <cell r="AA9">
            <v>47.098121085595004</v>
          </cell>
          <cell r="AB9">
            <v>127.26513569937362</v>
          </cell>
        </row>
        <row r="10">
          <cell r="D10">
            <v>3012010</v>
          </cell>
          <cell r="E10" t="str">
            <v>Manor Infant School</v>
          </cell>
          <cell r="F10" t="str">
            <v>Primary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7</v>
          </cell>
          <cell r="L10">
            <v>0</v>
          </cell>
          <cell r="M10">
            <v>897</v>
          </cell>
          <cell r="N10">
            <v>897</v>
          </cell>
          <cell r="O10">
            <v>453</v>
          </cell>
          <cell r="P10">
            <v>216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897</v>
          </cell>
          <cell r="V10">
            <v>128.14285714285714</v>
          </cell>
          <cell r="W10">
            <v>121.37623762376211</v>
          </cell>
          <cell r="X10">
            <v>232.43430656934308</v>
          </cell>
          <cell r="Y10">
            <v>0</v>
          </cell>
          <cell r="Z10">
            <v>0</v>
          </cell>
          <cell r="AA10">
            <v>57.806666666666629</v>
          </cell>
          <cell r="AB10">
            <v>145.51333333333312</v>
          </cell>
        </row>
        <row r="11">
          <cell r="D11">
            <v>3012013</v>
          </cell>
          <cell r="E11" t="str">
            <v>NORTHBURY PRIMARY SCHOOL</v>
          </cell>
          <cell r="F11" t="str">
            <v>Primary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7</v>
          </cell>
          <cell r="L11">
            <v>0</v>
          </cell>
          <cell r="M11">
            <v>828</v>
          </cell>
          <cell r="N11">
            <v>828</v>
          </cell>
          <cell r="O11">
            <v>236</v>
          </cell>
          <cell r="P11">
            <v>474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828</v>
          </cell>
          <cell r="V11">
            <v>118.28571428571429</v>
          </cell>
          <cell r="W11">
            <v>183.9999999999998</v>
          </cell>
          <cell r="X11">
            <v>349.26545454545453</v>
          </cell>
          <cell r="Y11">
            <v>0</v>
          </cell>
          <cell r="Z11">
            <v>0</v>
          </cell>
          <cell r="AA11">
            <v>8.2593516209476299</v>
          </cell>
          <cell r="AB11">
            <v>65.042394014962639</v>
          </cell>
        </row>
        <row r="12">
          <cell r="D12">
            <v>3012015</v>
          </cell>
          <cell r="E12" t="str">
            <v>Ripple Primary School</v>
          </cell>
          <cell r="F12" t="str">
            <v>Primary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7</v>
          </cell>
          <cell r="L12">
            <v>0</v>
          </cell>
          <cell r="M12">
            <v>1012</v>
          </cell>
          <cell r="N12">
            <v>1012</v>
          </cell>
          <cell r="O12">
            <v>316</v>
          </cell>
          <cell r="P12">
            <v>545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1012</v>
          </cell>
          <cell r="V12">
            <v>144.57142857142858</v>
          </cell>
          <cell r="W12">
            <v>221.99999999999969</v>
          </cell>
          <cell r="X12">
            <v>350.10304942166141</v>
          </cell>
          <cell r="Y12">
            <v>0</v>
          </cell>
          <cell r="Z12">
            <v>0</v>
          </cell>
          <cell r="AA12">
            <v>6.1025125628140655</v>
          </cell>
          <cell r="AB12">
            <v>100.69145728643213</v>
          </cell>
        </row>
        <row r="13">
          <cell r="D13">
            <v>3012024</v>
          </cell>
          <cell r="E13" t="str">
            <v>BEAM PRIMARY</v>
          </cell>
          <cell r="F13" t="str">
            <v>Primary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7</v>
          </cell>
          <cell r="L13">
            <v>0</v>
          </cell>
          <cell r="M13">
            <v>549</v>
          </cell>
          <cell r="N13">
            <v>549</v>
          </cell>
          <cell r="O13">
            <v>155</v>
          </cell>
          <cell r="P13">
            <v>313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549</v>
          </cell>
          <cell r="V13">
            <v>78.428571428571431</v>
          </cell>
          <cell r="W13">
            <v>93.999999999999758</v>
          </cell>
          <cell r="X13">
            <v>183</v>
          </cell>
          <cell r="Y13">
            <v>0</v>
          </cell>
          <cell r="Z13">
            <v>0</v>
          </cell>
          <cell r="AA13">
            <v>5.0091240875912435</v>
          </cell>
          <cell r="AB13">
            <v>7.0127737226277231</v>
          </cell>
        </row>
        <row r="14">
          <cell r="D14">
            <v>3012030</v>
          </cell>
          <cell r="E14" t="str">
            <v>Furze Infant School</v>
          </cell>
          <cell r="F14" t="str">
            <v>Primary</v>
          </cell>
          <cell r="G14">
            <v>0</v>
          </cell>
          <cell r="H14">
            <v>1</v>
          </cell>
          <cell r="I14">
            <v>0</v>
          </cell>
          <cell r="J14">
            <v>0</v>
          </cell>
          <cell r="K14">
            <v>3</v>
          </cell>
          <cell r="L14">
            <v>0</v>
          </cell>
          <cell r="M14">
            <v>364</v>
          </cell>
          <cell r="N14">
            <v>364</v>
          </cell>
          <cell r="O14">
            <v>252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364</v>
          </cell>
          <cell r="V14">
            <v>121.33333333333333</v>
          </cell>
          <cell r="W14">
            <v>62.999999999999972</v>
          </cell>
          <cell r="X14">
            <v>97.535911602209936</v>
          </cell>
          <cell r="Y14">
            <v>0</v>
          </cell>
          <cell r="Z14">
            <v>0</v>
          </cell>
          <cell r="AA14">
            <v>2.0222222222222239</v>
          </cell>
          <cell r="AB14">
            <v>46.511111111111191</v>
          </cell>
        </row>
        <row r="15">
          <cell r="D15">
            <v>3012033</v>
          </cell>
          <cell r="E15" t="str">
            <v>GRAFTON PRIMARY</v>
          </cell>
          <cell r="F15" t="str">
            <v>Primary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  <cell r="K15">
            <v>7</v>
          </cell>
          <cell r="L15">
            <v>0</v>
          </cell>
          <cell r="M15">
            <v>856</v>
          </cell>
          <cell r="N15">
            <v>856</v>
          </cell>
          <cell r="O15">
            <v>240</v>
          </cell>
          <cell r="P15">
            <v>496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856</v>
          </cell>
          <cell r="V15">
            <v>122.28571428571429</v>
          </cell>
          <cell r="W15">
            <v>228.00000000000009</v>
          </cell>
          <cell r="X15">
            <v>366.85714285714283</v>
          </cell>
          <cell r="Y15">
            <v>0</v>
          </cell>
          <cell r="Z15">
            <v>0</v>
          </cell>
          <cell r="AA15">
            <v>2.0023391812865516</v>
          </cell>
          <cell r="AB15">
            <v>7.0081871345029274</v>
          </cell>
        </row>
        <row r="16">
          <cell r="D16">
            <v>3012042</v>
          </cell>
          <cell r="E16" t="str">
            <v>MARKS GATE INFANTS</v>
          </cell>
          <cell r="F16" t="str">
            <v>Primary</v>
          </cell>
          <cell r="G16">
            <v>0</v>
          </cell>
          <cell r="H16">
            <v>1</v>
          </cell>
          <cell r="I16">
            <v>0</v>
          </cell>
          <cell r="J16">
            <v>0</v>
          </cell>
          <cell r="K16">
            <v>3</v>
          </cell>
          <cell r="L16">
            <v>0</v>
          </cell>
          <cell r="M16">
            <v>265</v>
          </cell>
          <cell r="N16">
            <v>265</v>
          </cell>
          <cell r="O16">
            <v>179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265</v>
          </cell>
          <cell r="V16">
            <v>88.333333333333329</v>
          </cell>
          <cell r="W16">
            <v>68.000000000000085</v>
          </cell>
          <cell r="X16">
            <v>103.05555555555556</v>
          </cell>
          <cell r="Y16">
            <v>0</v>
          </cell>
          <cell r="Z16">
            <v>0</v>
          </cell>
          <cell r="AA16">
            <v>4.015151515151528</v>
          </cell>
          <cell r="AB16">
            <v>4.015151515151528</v>
          </cell>
        </row>
        <row r="17">
          <cell r="D17">
            <v>3012043</v>
          </cell>
          <cell r="E17" t="str">
            <v>MARSH GREEN PRIMARY</v>
          </cell>
          <cell r="F17" t="str">
            <v>Primary</v>
          </cell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7</v>
          </cell>
          <cell r="L17">
            <v>0</v>
          </cell>
          <cell r="M17">
            <v>312</v>
          </cell>
          <cell r="N17">
            <v>312</v>
          </cell>
          <cell r="O17">
            <v>88</v>
          </cell>
          <cell r="P17">
            <v>166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312</v>
          </cell>
          <cell r="V17">
            <v>44.571428571428569</v>
          </cell>
          <cell r="W17">
            <v>64.999999999999901</v>
          </cell>
          <cell r="X17">
            <v>95.333333333333343</v>
          </cell>
          <cell r="Y17">
            <v>0</v>
          </cell>
          <cell r="Z17">
            <v>0</v>
          </cell>
          <cell r="AA17">
            <v>6.2608695652173836</v>
          </cell>
          <cell r="AB17">
            <v>2.0869565217391299</v>
          </cell>
        </row>
        <row r="18">
          <cell r="D18">
            <v>3012047</v>
          </cell>
          <cell r="E18" t="str">
            <v>RUSH GREEN PRIMARY SCHOOL</v>
          </cell>
          <cell r="F18" t="str">
            <v>Primary</v>
          </cell>
          <cell r="G18">
            <v>0</v>
          </cell>
          <cell r="H18">
            <v>1</v>
          </cell>
          <cell r="I18">
            <v>0</v>
          </cell>
          <cell r="J18">
            <v>0</v>
          </cell>
          <cell r="K18">
            <v>7</v>
          </cell>
          <cell r="L18">
            <v>0</v>
          </cell>
          <cell r="M18">
            <v>766</v>
          </cell>
          <cell r="N18">
            <v>766</v>
          </cell>
          <cell r="O18">
            <v>230</v>
          </cell>
          <cell r="P18">
            <v>427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766</v>
          </cell>
          <cell r="V18">
            <v>109.42857142857143</v>
          </cell>
          <cell r="W18">
            <v>132.0000000000002</v>
          </cell>
          <cell r="X18">
            <v>244.8257887517147</v>
          </cell>
          <cell r="Y18">
            <v>0</v>
          </cell>
          <cell r="Z18">
            <v>0</v>
          </cell>
          <cell r="AA18">
            <v>207.98675496688742</v>
          </cell>
          <cell r="AB18">
            <v>13.189403973509922</v>
          </cell>
        </row>
        <row r="19">
          <cell r="D19">
            <v>3012052</v>
          </cell>
          <cell r="E19" t="str">
            <v>LEYS PRIMARY SCHOOL</v>
          </cell>
          <cell r="F19" t="str">
            <v>Primary</v>
          </cell>
          <cell r="G19">
            <v>0</v>
          </cell>
          <cell r="H19">
            <v>1</v>
          </cell>
          <cell r="I19">
            <v>0</v>
          </cell>
          <cell r="J19">
            <v>0</v>
          </cell>
          <cell r="K19">
            <v>7</v>
          </cell>
          <cell r="L19">
            <v>0</v>
          </cell>
          <cell r="M19">
            <v>349</v>
          </cell>
          <cell r="N19">
            <v>349</v>
          </cell>
          <cell r="O19">
            <v>106</v>
          </cell>
          <cell r="P19">
            <v>192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349</v>
          </cell>
          <cell r="V19">
            <v>49.857142857142854</v>
          </cell>
          <cell r="W19">
            <v>111.99999999999997</v>
          </cell>
          <cell r="X19">
            <v>177.6920731707317</v>
          </cell>
          <cell r="Y19">
            <v>0</v>
          </cell>
          <cell r="Z19">
            <v>0</v>
          </cell>
          <cell r="AA19">
            <v>7.040345821325646</v>
          </cell>
          <cell r="AB19">
            <v>1.0057636887608077</v>
          </cell>
        </row>
        <row r="20">
          <cell r="D20">
            <v>3012055</v>
          </cell>
          <cell r="E20" t="str">
            <v>WARREN JUNIOR</v>
          </cell>
          <cell r="F20" t="str">
            <v>Primary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4</v>
          </cell>
          <cell r="L20">
            <v>0</v>
          </cell>
          <cell r="M20">
            <v>465</v>
          </cell>
          <cell r="N20">
            <v>465</v>
          </cell>
          <cell r="O20">
            <v>0</v>
          </cell>
          <cell r="P20">
            <v>465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465</v>
          </cell>
          <cell r="V20">
            <v>116.25</v>
          </cell>
          <cell r="W20">
            <v>86.000000000000099</v>
          </cell>
          <cell r="X20">
            <v>165.64377682403432</v>
          </cell>
          <cell r="Y20">
            <v>0</v>
          </cell>
          <cell r="Z20">
            <v>0</v>
          </cell>
          <cell r="AA20">
            <v>10.043196544276437</v>
          </cell>
          <cell r="AB20">
            <v>58.250539956803514</v>
          </cell>
        </row>
        <row r="21">
          <cell r="D21">
            <v>3012056</v>
          </cell>
          <cell r="E21" t="str">
            <v>Thomas Arnold Primary</v>
          </cell>
          <cell r="F21" t="str">
            <v>Primary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7</v>
          </cell>
          <cell r="L21">
            <v>0</v>
          </cell>
          <cell r="M21">
            <v>454</v>
          </cell>
          <cell r="N21">
            <v>454</v>
          </cell>
          <cell r="O21">
            <v>118</v>
          </cell>
          <cell r="P21">
            <v>275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454</v>
          </cell>
          <cell r="V21">
            <v>64.857142857142861</v>
          </cell>
          <cell r="W21">
            <v>137.99999999999997</v>
          </cell>
          <cell r="X21">
            <v>205.88372093023256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D22">
            <v>3012059</v>
          </cell>
          <cell r="E22" t="str">
            <v>Valence Primary</v>
          </cell>
          <cell r="F22" t="str">
            <v>Primary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7</v>
          </cell>
          <cell r="L22">
            <v>0</v>
          </cell>
          <cell r="M22">
            <v>991</v>
          </cell>
          <cell r="N22">
            <v>991</v>
          </cell>
          <cell r="O22">
            <v>345</v>
          </cell>
          <cell r="P22">
            <v>497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991</v>
          </cell>
          <cell r="V22">
            <v>141.57142857142858</v>
          </cell>
          <cell r="W22">
            <v>203.9999999999996</v>
          </cell>
          <cell r="X22">
            <v>350.81623449830886</v>
          </cell>
          <cell r="Y22">
            <v>0</v>
          </cell>
          <cell r="Z22">
            <v>0</v>
          </cell>
          <cell r="AA22">
            <v>5.0561224489795915</v>
          </cell>
          <cell r="AB22">
            <v>12.134693877551047</v>
          </cell>
        </row>
        <row r="23">
          <cell r="D23">
            <v>3012060</v>
          </cell>
          <cell r="E23" t="str">
            <v>Village Infants</v>
          </cell>
          <cell r="F23" t="str">
            <v>Primary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3</v>
          </cell>
          <cell r="L23">
            <v>0</v>
          </cell>
          <cell r="M23">
            <v>240</v>
          </cell>
          <cell r="N23">
            <v>240</v>
          </cell>
          <cell r="O23">
            <v>160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240</v>
          </cell>
          <cell r="V23">
            <v>80</v>
          </cell>
          <cell r="W23">
            <v>60</v>
          </cell>
          <cell r="X23">
            <v>67.160493827160494</v>
          </cell>
          <cell r="Y23">
            <v>0</v>
          </cell>
          <cell r="Z23">
            <v>0</v>
          </cell>
          <cell r="AA23">
            <v>0</v>
          </cell>
          <cell r="AB23">
            <v>1.0041841004184096</v>
          </cell>
        </row>
        <row r="24">
          <cell r="D24">
            <v>3012061</v>
          </cell>
          <cell r="E24" t="str">
            <v>Marks Gate Junior School</v>
          </cell>
          <cell r="F24" t="str">
            <v>Primary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4</v>
          </cell>
          <cell r="L24">
            <v>0</v>
          </cell>
          <cell r="M24">
            <v>330</v>
          </cell>
          <cell r="N24">
            <v>330</v>
          </cell>
          <cell r="O24">
            <v>0</v>
          </cell>
          <cell r="P24">
            <v>330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330</v>
          </cell>
          <cell r="V24">
            <v>82.5</v>
          </cell>
          <cell r="W24">
            <v>94.000000000000057</v>
          </cell>
          <cell r="X24">
            <v>188.2882882882883</v>
          </cell>
          <cell r="Y24">
            <v>0</v>
          </cell>
          <cell r="Z24">
            <v>0</v>
          </cell>
          <cell r="AA24">
            <v>6.0550458715596296</v>
          </cell>
          <cell r="AB24">
            <v>4.0366972477064316</v>
          </cell>
        </row>
        <row r="25">
          <cell r="D25">
            <v>3012062</v>
          </cell>
          <cell r="E25" t="str">
            <v>THAMES VIEW JUNIOR</v>
          </cell>
          <cell r="F25" t="str">
            <v>Primary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4</v>
          </cell>
          <cell r="L25">
            <v>0</v>
          </cell>
          <cell r="M25">
            <v>459</v>
          </cell>
          <cell r="N25">
            <v>459</v>
          </cell>
          <cell r="O25">
            <v>0</v>
          </cell>
          <cell r="P25">
            <v>459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459</v>
          </cell>
          <cell r="V25">
            <v>114.75</v>
          </cell>
          <cell r="W25">
            <v>173.9999999999998</v>
          </cell>
          <cell r="X25">
            <v>285.83181818181816</v>
          </cell>
          <cell r="Y25">
            <v>0</v>
          </cell>
          <cell r="Z25">
            <v>0</v>
          </cell>
          <cell r="AA25">
            <v>1.0043763676148774</v>
          </cell>
          <cell r="AB25">
            <v>2.0087527352297592</v>
          </cell>
        </row>
        <row r="26">
          <cell r="D26">
            <v>3012063</v>
          </cell>
          <cell r="E26" t="str">
            <v>WILLIAM BELLAMY PRIMARY</v>
          </cell>
          <cell r="F26" t="str">
            <v>Primary</v>
          </cell>
          <cell r="G26">
            <v>0</v>
          </cell>
          <cell r="H26">
            <v>1</v>
          </cell>
          <cell r="I26">
            <v>0</v>
          </cell>
          <cell r="J26">
            <v>0</v>
          </cell>
          <cell r="K26">
            <v>7</v>
          </cell>
          <cell r="L26">
            <v>0</v>
          </cell>
          <cell r="M26">
            <v>923</v>
          </cell>
          <cell r="N26">
            <v>923</v>
          </cell>
          <cell r="O26">
            <v>288</v>
          </cell>
          <cell r="P26">
            <v>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923</v>
          </cell>
          <cell r="V26">
            <v>131.85714285714286</v>
          </cell>
          <cell r="W26">
            <v>236.91978609625701</v>
          </cell>
          <cell r="X26">
            <v>476.48712206047031</v>
          </cell>
          <cell r="Y26">
            <v>0</v>
          </cell>
          <cell r="Z26">
            <v>0</v>
          </cell>
          <cell r="AA26">
            <v>12.971891891891934</v>
          </cell>
          <cell r="AB26">
            <v>5.9870270270270298</v>
          </cell>
        </row>
        <row r="27">
          <cell r="D27">
            <v>3012064</v>
          </cell>
          <cell r="E27" t="str">
            <v>PARSLOES PRIMARY</v>
          </cell>
          <cell r="F27" t="str">
            <v>Primary</v>
          </cell>
          <cell r="G27">
            <v>0</v>
          </cell>
          <cell r="H27">
            <v>1</v>
          </cell>
          <cell r="I27">
            <v>0</v>
          </cell>
          <cell r="J27">
            <v>0</v>
          </cell>
          <cell r="K27">
            <v>7</v>
          </cell>
          <cell r="L27">
            <v>0</v>
          </cell>
          <cell r="M27">
            <v>532</v>
          </cell>
          <cell r="N27">
            <v>532</v>
          </cell>
          <cell r="O27">
            <v>176</v>
          </cell>
          <cell r="P27">
            <v>267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532</v>
          </cell>
          <cell r="V27">
            <v>76</v>
          </cell>
          <cell r="W27">
            <v>110.9999999999998</v>
          </cell>
          <cell r="X27">
            <v>218.11999999999998</v>
          </cell>
          <cell r="Y27">
            <v>0</v>
          </cell>
          <cell r="Z27">
            <v>0</v>
          </cell>
          <cell r="AA27">
            <v>6.0340264650283579</v>
          </cell>
          <cell r="AB27">
            <v>2.0113421550094506</v>
          </cell>
        </row>
        <row r="28">
          <cell r="D28">
            <v>3012065</v>
          </cell>
          <cell r="E28" t="str">
            <v>Five Elms Primary School</v>
          </cell>
          <cell r="F28" t="str">
            <v>Primary</v>
          </cell>
          <cell r="G28">
            <v>0</v>
          </cell>
          <cell r="H28">
            <v>1</v>
          </cell>
          <cell r="I28">
            <v>0</v>
          </cell>
          <cell r="J28">
            <v>0</v>
          </cell>
          <cell r="K28">
            <v>7</v>
          </cell>
          <cell r="L28">
            <v>0</v>
          </cell>
          <cell r="M28">
            <v>470</v>
          </cell>
          <cell r="N28">
            <v>470</v>
          </cell>
          <cell r="O28">
            <v>159</v>
          </cell>
          <cell r="P28">
            <v>269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470</v>
          </cell>
          <cell r="V28">
            <v>67.142857142857139</v>
          </cell>
          <cell r="W28">
            <v>95.91836734693868</v>
          </cell>
          <cell r="X28">
            <v>198.61924686192469</v>
          </cell>
          <cell r="Y28">
            <v>0</v>
          </cell>
          <cell r="Z28">
            <v>0</v>
          </cell>
          <cell r="AA28">
            <v>4.8254620123203384</v>
          </cell>
          <cell r="AB28">
            <v>1.9301848049281307</v>
          </cell>
        </row>
        <row r="29">
          <cell r="D29">
            <v>3012066</v>
          </cell>
          <cell r="E29" t="str">
            <v>HENRY GREEN PRIMARY</v>
          </cell>
          <cell r="F29" t="str">
            <v>Primary</v>
          </cell>
          <cell r="G29">
            <v>0</v>
          </cell>
          <cell r="H29">
            <v>1</v>
          </cell>
          <cell r="I29">
            <v>0</v>
          </cell>
          <cell r="J29">
            <v>0</v>
          </cell>
          <cell r="K29">
            <v>7</v>
          </cell>
          <cell r="L29">
            <v>0</v>
          </cell>
          <cell r="M29">
            <v>417</v>
          </cell>
          <cell r="N29">
            <v>417</v>
          </cell>
          <cell r="O29">
            <v>120</v>
          </cell>
          <cell r="P29">
            <v>238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417</v>
          </cell>
          <cell r="V29">
            <v>59.571428571428569</v>
          </cell>
          <cell r="W29">
            <v>105.99999999999987</v>
          </cell>
          <cell r="X29">
            <v>185.11217183770884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D30">
            <v>3012067</v>
          </cell>
          <cell r="E30" t="str">
            <v>RODING PRIMARY</v>
          </cell>
          <cell r="F30" t="str">
            <v>Primary</v>
          </cell>
          <cell r="G30">
            <v>0</v>
          </cell>
          <cell r="H30">
            <v>1</v>
          </cell>
          <cell r="I30">
            <v>0</v>
          </cell>
          <cell r="J30">
            <v>0</v>
          </cell>
          <cell r="K30">
            <v>7</v>
          </cell>
          <cell r="L30">
            <v>0</v>
          </cell>
          <cell r="M30">
            <v>1055</v>
          </cell>
          <cell r="N30">
            <v>1055</v>
          </cell>
          <cell r="O30">
            <v>340</v>
          </cell>
          <cell r="P30">
            <v>551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1055</v>
          </cell>
          <cell r="V30">
            <v>150.71428571428572</v>
          </cell>
          <cell r="W30">
            <v>207.99999999999957</v>
          </cell>
          <cell r="X30">
            <v>400.43795620437953</v>
          </cell>
          <cell r="Y30">
            <v>0</v>
          </cell>
          <cell r="Z30">
            <v>0</v>
          </cell>
          <cell r="AA30">
            <v>9.0428571428571409</v>
          </cell>
          <cell r="AB30">
            <v>4.0190476190476199</v>
          </cell>
        </row>
        <row r="31">
          <cell r="D31">
            <v>3012068</v>
          </cell>
          <cell r="E31" t="str">
            <v>Becontree Primary School</v>
          </cell>
          <cell r="F31" t="str">
            <v>Primary</v>
          </cell>
          <cell r="G31">
            <v>0</v>
          </cell>
          <cell r="H31">
            <v>1</v>
          </cell>
          <cell r="I31">
            <v>0</v>
          </cell>
          <cell r="J31">
            <v>0</v>
          </cell>
          <cell r="K31">
            <v>7</v>
          </cell>
          <cell r="L31">
            <v>0</v>
          </cell>
          <cell r="M31">
            <v>447</v>
          </cell>
          <cell r="N31">
            <v>447</v>
          </cell>
          <cell r="O31">
            <v>119</v>
          </cell>
          <cell r="P31">
            <v>270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447</v>
          </cell>
          <cell r="V31">
            <v>63.857142857142854</v>
          </cell>
          <cell r="W31">
            <v>91</v>
          </cell>
          <cell r="X31">
            <v>161.63839285714286</v>
          </cell>
          <cell r="Y31">
            <v>0</v>
          </cell>
          <cell r="Z31">
            <v>0</v>
          </cell>
          <cell r="AA31">
            <v>0.99999999999999789</v>
          </cell>
          <cell r="AB31">
            <v>0</v>
          </cell>
        </row>
        <row r="32">
          <cell r="D32">
            <v>3012069</v>
          </cell>
          <cell r="E32" t="str">
            <v>JOHN PERRY PRIMARY</v>
          </cell>
          <cell r="F32" t="str">
            <v>Primary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  <cell r="K32">
            <v>7</v>
          </cell>
          <cell r="L32">
            <v>0</v>
          </cell>
          <cell r="M32">
            <v>498</v>
          </cell>
          <cell r="N32">
            <v>498</v>
          </cell>
          <cell r="O32">
            <v>181</v>
          </cell>
          <cell r="P32">
            <v>246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498</v>
          </cell>
          <cell r="V32">
            <v>71.142857142857139</v>
          </cell>
          <cell r="W32">
            <v>108.38823529411744</v>
          </cell>
          <cell r="X32">
            <v>182.81012658227849</v>
          </cell>
          <cell r="Y32">
            <v>0</v>
          </cell>
          <cell r="Z32">
            <v>0</v>
          </cell>
          <cell r="AA32">
            <v>7.9047619047619184</v>
          </cell>
          <cell r="AB32">
            <v>4.9404761904761898</v>
          </cell>
        </row>
        <row r="33">
          <cell r="D33">
            <v>3012070</v>
          </cell>
          <cell r="E33" t="str">
            <v>RICHARD ALIBON PRIMARY</v>
          </cell>
          <cell r="F33" t="str">
            <v>Primary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7</v>
          </cell>
          <cell r="L33">
            <v>0</v>
          </cell>
          <cell r="M33">
            <v>569</v>
          </cell>
          <cell r="N33">
            <v>569</v>
          </cell>
          <cell r="O33">
            <v>207</v>
          </cell>
          <cell r="P33">
            <v>301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569</v>
          </cell>
          <cell r="V33">
            <v>81.285714285714292</v>
          </cell>
          <cell r="W33">
            <v>139.11035653650274</v>
          </cell>
          <cell r="X33">
            <v>238.51509769094139</v>
          </cell>
          <cell r="Y33">
            <v>0</v>
          </cell>
          <cell r="Z33">
            <v>0</v>
          </cell>
          <cell r="AA33">
            <v>4.8715753424657544</v>
          </cell>
          <cell r="AB33">
            <v>0</v>
          </cell>
        </row>
        <row r="34">
          <cell r="D34">
            <v>3012071</v>
          </cell>
          <cell r="E34" t="str">
            <v>MONTEAGLE PRIMARY</v>
          </cell>
          <cell r="F34" t="str">
            <v>Primary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7</v>
          </cell>
          <cell r="L34">
            <v>0</v>
          </cell>
          <cell r="M34">
            <v>700</v>
          </cell>
          <cell r="N34">
            <v>700</v>
          </cell>
          <cell r="O34">
            <v>236</v>
          </cell>
          <cell r="P34">
            <v>373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700</v>
          </cell>
          <cell r="V34">
            <v>100</v>
          </cell>
          <cell r="W34">
            <v>149.43820224719121</v>
          </cell>
          <cell r="X34">
            <v>283.35832083958019</v>
          </cell>
          <cell r="Y34">
            <v>0</v>
          </cell>
          <cell r="Z34">
            <v>0</v>
          </cell>
          <cell r="AA34">
            <v>2.9957203994293873</v>
          </cell>
          <cell r="AB34">
            <v>6.9900142653352342</v>
          </cell>
        </row>
        <row r="35">
          <cell r="D35">
            <v>3012072</v>
          </cell>
          <cell r="E35" t="str">
            <v>GODWIN PRIMARY</v>
          </cell>
          <cell r="F35" t="str">
            <v>Primary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7</v>
          </cell>
          <cell r="L35">
            <v>0</v>
          </cell>
          <cell r="M35">
            <v>532</v>
          </cell>
          <cell r="N35">
            <v>532</v>
          </cell>
          <cell r="O35">
            <v>178</v>
          </cell>
          <cell r="P35">
            <v>265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532</v>
          </cell>
          <cell r="V35">
            <v>76</v>
          </cell>
          <cell r="W35">
            <v>116.00000000000006</v>
          </cell>
          <cell r="X35">
            <v>187.57768924302789</v>
          </cell>
          <cell r="Y35">
            <v>0</v>
          </cell>
          <cell r="Z35">
            <v>0</v>
          </cell>
          <cell r="AA35">
            <v>4.0150943396226388</v>
          </cell>
          <cell r="AB35">
            <v>0</v>
          </cell>
        </row>
        <row r="36">
          <cell r="D36">
            <v>3012073</v>
          </cell>
          <cell r="E36" t="str">
            <v>HUNTERS HALL PRIMARY</v>
          </cell>
          <cell r="F36" t="str">
            <v>Primary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7</v>
          </cell>
          <cell r="L36">
            <v>0</v>
          </cell>
          <cell r="M36">
            <v>609</v>
          </cell>
          <cell r="N36">
            <v>609</v>
          </cell>
          <cell r="O36">
            <v>177</v>
          </cell>
          <cell r="P36">
            <v>356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609</v>
          </cell>
          <cell r="V36">
            <v>87</v>
          </cell>
          <cell r="W36">
            <v>121.60386473429978</v>
          </cell>
          <cell r="X36">
            <v>209.55896607431342</v>
          </cell>
          <cell r="Y36">
            <v>0</v>
          </cell>
          <cell r="Z36">
            <v>0</v>
          </cell>
          <cell r="AA36">
            <v>5.9126213592233015</v>
          </cell>
          <cell r="AB36">
            <v>3.9417475728155322</v>
          </cell>
        </row>
        <row r="37">
          <cell r="D37">
            <v>3012074</v>
          </cell>
          <cell r="E37" t="str">
            <v>SOUTHWOOD PRIMARY</v>
          </cell>
          <cell r="F37" t="str">
            <v>Primary</v>
          </cell>
          <cell r="G37">
            <v>0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0</v>
          </cell>
          <cell r="M37">
            <v>516</v>
          </cell>
          <cell r="N37">
            <v>516</v>
          </cell>
          <cell r="O37">
            <v>176</v>
          </cell>
          <cell r="P37">
            <v>256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516</v>
          </cell>
          <cell r="V37">
            <v>73.714285714285708</v>
          </cell>
          <cell r="W37">
            <v>120.00000000000014</v>
          </cell>
          <cell r="X37">
            <v>195.79874213836479</v>
          </cell>
          <cell r="Y37">
            <v>0</v>
          </cell>
          <cell r="Z37">
            <v>0</v>
          </cell>
          <cell r="AA37">
            <v>6.0233463035019641</v>
          </cell>
          <cell r="AB37">
            <v>7.0272373540856252</v>
          </cell>
        </row>
        <row r="38">
          <cell r="D38">
            <v>3012075</v>
          </cell>
          <cell r="E38" t="str">
            <v>GASCOIGNE PRIMARY SCHOOL</v>
          </cell>
          <cell r="F38" t="str">
            <v>Primary</v>
          </cell>
          <cell r="G38">
            <v>0</v>
          </cell>
          <cell r="H38">
            <v>1</v>
          </cell>
          <cell r="I38">
            <v>0</v>
          </cell>
          <cell r="J38">
            <v>0</v>
          </cell>
          <cell r="K38">
            <v>7</v>
          </cell>
          <cell r="L38">
            <v>0</v>
          </cell>
          <cell r="M38">
            <v>1024</v>
          </cell>
          <cell r="N38">
            <v>1024</v>
          </cell>
          <cell r="O38">
            <v>293</v>
          </cell>
          <cell r="P38">
            <v>586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1024</v>
          </cell>
          <cell r="V38">
            <v>146.28571428571428</v>
          </cell>
          <cell r="W38">
            <v>281</v>
          </cell>
          <cell r="X38">
            <v>483.55555555555554</v>
          </cell>
          <cell r="Y38">
            <v>0</v>
          </cell>
          <cell r="Z38">
            <v>0</v>
          </cell>
          <cell r="AA38">
            <v>2.0217176702862747</v>
          </cell>
          <cell r="AB38">
            <v>32.347482724580452</v>
          </cell>
        </row>
        <row r="39">
          <cell r="D39">
            <v>3013300</v>
          </cell>
          <cell r="E39" t="str">
            <v>ST.  MARGARET'S Church of England PRIMARY School</v>
          </cell>
          <cell r="F39" t="str">
            <v>Primary</v>
          </cell>
          <cell r="G39">
            <v>0</v>
          </cell>
          <cell r="H39">
            <v>1</v>
          </cell>
          <cell r="I39">
            <v>0</v>
          </cell>
          <cell r="J39">
            <v>0</v>
          </cell>
          <cell r="K39">
            <v>7</v>
          </cell>
          <cell r="L39">
            <v>0</v>
          </cell>
          <cell r="M39">
            <v>415</v>
          </cell>
          <cell r="N39">
            <v>415</v>
          </cell>
          <cell r="O39">
            <v>121</v>
          </cell>
          <cell r="P39">
            <v>234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415</v>
          </cell>
          <cell r="V39">
            <v>59.285714285714285</v>
          </cell>
          <cell r="W39">
            <v>47.000000000000099</v>
          </cell>
          <cell r="X39">
            <v>95.924574209245733</v>
          </cell>
          <cell r="Y39">
            <v>0</v>
          </cell>
          <cell r="Z39">
            <v>0</v>
          </cell>
          <cell r="AA39">
            <v>6.0583941605839406</v>
          </cell>
          <cell r="AB39">
            <v>14.136253041362531</v>
          </cell>
        </row>
        <row r="40">
          <cell r="D40">
            <v>3013301</v>
          </cell>
          <cell r="E40" t="str">
            <v>WILLIAM FORD C of E JUNIOR</v>
          </cell>
          <cell r="F40" t="str">
            <v>Primary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4</v>
          </cell>
          <cell r="L40">
            <v>0</v>
          </cell>
          <cell r="M40">
            <v>358</v>
          </cell>
          <cell r="N40">
            <v>358</v>
          </cell>
          <cell r="O40">
            <v>0</v>
          </cell>
          <cell r="P40">
            <v>358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358</v>
          </cell>
          <cell r="V40">
            <v>89.5</v>
          </cell>
          <cell r="W40">
            <v>54.999999999999964</v>
          </cell>
          <cell r="X40">
            <v>131.36694677871148</v>
          </cell>
          <cell r="Y40">
            <v>0</v>
          </cell>
          <cell r="Z40">
            <v>0</v>
          </cell>
          <cell r="AA40">
            <v>8</v>
          </cell>
          <cell r="AB40">
            <v>4</v>
          </cell>
        </row>
        <row r="41">
          <cell r="D41">
            <v>3013500</v>
          </cell>
          <cell r="E41" t="str">
            <v>ST JOSEPHS RC PRIMARY (BARKING)</v>
          </cell>
          <cell r="F41" t="str">
            <v>Primary</v>
          </cell>
          <cell r="G41">
            <v>0</v>
          </cell>
          <cell r="H41">
            <v>1</v>
          </cell>
          <cell r="I41">
            <v>0</v>
          </cell>
          <cell r="J41">
            <v>0</v>
          </cell>
          <cell r="K41">
            <v>7</v>
          </cell>
          <cell r="L41">
            <v>0</v>
          </cell>
          <cell r="M41">
            <v>327</v>
          </cell>
          <cell r="N41">
            <v>327</v>
          </cell>
          <cell r="O41">
            <v>107</v>
          </cell>
          <cell r="P41">
            <v>163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327</v>
          </cell>
          <cell r="V41">
            <v>46.714285714285715</v>
          </cell>
          <cell r="W41">
            <v>43.999999999999872</v>
          </cell>
          <cell r="X41">
            <v>86.588785046728958</v>
          </cell>
          <cell r="Y41">
            <v>0</v>
          </cell>
          <cell r="Z41">
            <v>0</v>
          </cell>
          <cell r="AA41">
            <v>1.0123839009287918</v>
          </cell>
          <cell r="AB41">
            <v>16.198142414860691</v>
          </cell>
        </row>
        <row r="42">
          <cell r="D42">
            <v>3013502</v>
          </cell>
          <cell r="E42" t="str">
            <v>ST JOSEPHS CATHOLIC (DAGENHAM) SCHOOL</v>
          </cell>
          <cell r="F42" t="str">
            <v>Primary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7</v>
          </cell>
          <cell r="L42">
            <v>0</v>
          </cell>
          <cell r="M42">
            <v>358</v>
          </cell>
          <cell r="N42">
            <v>358</v>
          </cell>
          <cell r="O42">
            <v>115</v>
          </cell>
          <cell r="P42">
            <v>184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358</v>
          </cell>
          <cell r="V42">
            <v>51.142857142857146</v>
          </cell>
          <cell r="W42">
            <v>29.999999999999982</v>
          </cell>
          <cell r="X42">
            <v>64</v>
          </cell>
          <cell r="Y42">
            <v>0</v>
          </cell>
          <cell r="Z42">
            <v>0</v>
          </cell>
          <cell r="AA42">
            <v>9.0000000000000089</v>
          </cell>
          <cell r="AB42">
            <v>0</v>
          </cell>
        </row>
        <row r="43">
          <cell r="D43">
            <v>3013503</v>
          </cell>
          <cell r="E43" t="str">
            <v>ST PETERS RC PRIMARY SCHOOL</v>
          </cell>
          <cell r="F43" t="str">
            <v>Primary</v>
          </cell>
          <cell r="G43">
            <v>0</v>
          </cell>
          <cell r="H43">
            <v>1</v>
          </cell>
          <cell r="I43">
            <v>0</v>
          </cell>
          <cell r="J43">
            <v>0</v>
          </cell>
          <cell r="K43">
            <v>7</v>
          </cell>
          <cell r="L43">
            <v>0</v>
          </cell>
          <cell r="M43">
            <v>396</v>
          </cell>
          <cell r="N43">
            <v>396</v>
          </cell>
          <cell r="O43">
            <v>121</v>
          </cell>
          <cell r="P43">
            <v>226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396</v>
          </cell>
          <cell r="V43">
            <v>56.571428571428569</v>
          </cell>
          <cell r="W43">
            <v>36.882352941176478</v>
          </cell>
          <cell r="X43">
            <v>69.046153846153842</v>
          </cell>
          <cell r="Y43">
            <v>0</v>
          </cell>
          <cell r="Z43">
            <v>0</v>
          </cell>
          <cell r="AA43">
            <v>5.8522167487684689</v>
          </cell>
          <cell r="AB43">
            <v>1.950738916256159</v>
          </cell>
        </row>
        <row r="44">
          <cell r="D44">
            <v>3013505</v>
          </cell>
          <cell r="E44" t="str">
            <v>THE ST TERESA CATHOLIC PRIMARY SCH</v>
          </cell>
          <cell r="F44" t="str">
            <v>Primary</v>
          </cell>
          <cell r="G44">
            <v>0</v>
          </cell>
          <cell r="H44">
            <v>1</v>
          </cell>
          <cell r="I44">
            <v>0</v>
          </cell>
          <cell r="J44">
            <v>0</v>
          </cell>
          <cell r="K44">
            <v>7</v>
          </cell>
          <cell r="L44">
            <v>0</v>
          </cell>
          <cell r="M44">
            <v>198</v>
          </cell>
          <cell r="N44">
            <v>198</v>
          </cell>
          <cell r="O44">
            <v>60</v>
          </cell>
          <cell r="P44">
            <v>109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198</v>
          </cell>
          <cell r="V44">
            <v>28.285714285714285</v>
          </cell>
          <cell r="W44">
            <v>23.999999999999957</v>
          </cell>
          <cell r="X44">
            <v>30.152284263959395</v>
          </cell>
          <cell r="Y44">
            <v>0</v>
          </cell>
          <cell r="Z44">
            <v>0</v>
          </cell>
          <cell r="AA44">
            <v>9.0000000000000089</v>
          </cell>
          <cell r="AB44">
            <v>1.9999999999999998</v>
          </cell>
        </row>
        <row r="45">
          <cell r="D45">
            <v>3013506</v>
          </cell>
          <cell r="E45" t="str">
            <v>ST VINCENT'S CATHOLIC PRIMARY</v>
          </cell>
          <cell r="F45" t="str">
            <v>Primary</v>
          </cell>
          <cell r="G45">
            <v>0</v>
          </cell>
          <cell r="H45">
            <v>1</v>
          </cell>
          <cell r="I45">
            <v>0</v>
          </cell>
          <cell r="J45">
            <v>0</v>
          </cell>
          <cell r="K45">
            <v>7</v>
          </cell>
          <cell r="L45">
            <v>0</v>
          </cell>
          <cell r="M45">
            <v>212</v>
          </cell>
          <cell r="N45">
            <v>212</v>
          </cell>
          <cell r="O45">
            <v>61</v>
          </cell>
          <cell r="P45">
            <v>120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212</v>
          </cell>
          <cell r="V45">
            <v>30.285714285714285</v>
          </cell>
          <cell r="W45">
            <v>19.000000000000007</v>
          </cell>
          <cell r="X45">
            <v>42.400000000000006</v>
          </cell>
          <cell r="Y45">
            <v>0</v>
          </cell>
          <cell r="Z45">
            <v>0</v>
          </cell>
          <cell r="AA45">
            <v>0</v>
          </cell>
          <cell r="AB45">
            <v>1.009523809523809</v>
          </cell>
        </row>
        <row r="46">
          <cell r="D46">
            <v>3013507</v>
          </cell>
          <cell r="E46" t="str">
            <v>George Carey Church of England Primary School</v>
          </cell>
          <cell r="F46" t="str">
            <v>Primary</v>
          </cell>
          <cell r="G46">
            <v>0</v>
          </cell>
          <cell r="H46">
            <v>1</v>
          </cell>
          <cell r="I46">
            <v>0</v>
          </cell>
          <cell r="J46">
            <v>0</v>
          </cell>
          <cell r="K46">
            <v>7</v>
          </cell>
          <cell r="L46">
            <v>0</v>
          </cell>
          <cell r="M46">
            <v>438</v>
          </cell>
          <cell r="N46">
            <v>438</v>
          </cell>
          <cell r="O46">
            <v>181</v>
          </cell>
          <cell r="P46">
            <v>182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438</v>
          </cell>
          <cell r="V46">
            <v>62.571428571428569</v>
          </cell>
          <cell r="W46">
            <v>94.413333333333526</v>
          </cell>
          <cell r="X46">
            <v>178.73047858942067</v>
          </cell>
          <cell r="Y46">
            <v>0</v>
          </cell>
          <cell r="Z46">
            <v>0</v>
          </cell>
          <cell r="AA46">
            <v>2.9200000000000013</v>
          </cell>
          <cell r="AB46">
            <v>1.9466666666666648</v>
          </cell>
        </row>
        <row r="47">
          <cell r="D47">
            <v>3014021</v>
          </cell>
          <cell r="E47" t="str">
            <v>Barking Abbey School</v>
          </cell>
          <cell r="F47" t="str">
            <v>Secondary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5</v>
          </cell>
          <cell r="M47">
            <v>1358</v>
          </cell>
          <cell r="N47">
            <v>0</v>
          </cell>
          <cell r="O47">
            <v>0</v>
          </cell>
          <cell r="P47">
            <v>0</v>
          </cell>
          <cell r="Q47">
            <v>1358</v>
          </cell>
          <cell r="R47">
            <v>811</v>
          </cell>
          <cell r="S47">
            <v>547</v>
          </cell>
          <cell r="T47">
            <v>0</v>
          </cell>
          <cell r="U47">
            <v>1358</v>
          </cell>
          <cell r="V47">
            <v>271.60000000000002</v>
          </cell>
          <cell r="W47">
            <v>0</v>
          </cell>
          <cell r="X47">
            <v>0</v>
          </cell>
          <cell r="Y47">
            <v>202.99999999999969</v>
          </cell>
          <cell r="Z47">
            <v>472.77785870356877</v>
          </cell>
          <cell r="AA47">
            <v>0</v>
          </cell>
          <cell r="AB47">
            <v>0</v>
          </cell>
        </row>
        <row r="48">
          <cell r="D48">
            <v>3014023</v>
          </cell>
          <cell r="E48" t="str">
            <v>Eastbrook Comprehensive School</v>
          </cell>
          <cell r="F48" t="str">
            <v>Secondary</v>
          </cell>
          <cell r="G48">
            <v>0</v>
          </cell>
          <cell r="H48">
            <v>1</v>
          </cell>
          <cell r="I48">
            <v>0</v>
          </cell>
          <cell r="J48">
            <v>0</v>
          </cell>
          <cell r="K48">
            <v>0</v>
          </cell>
          <cell r="L48">
            <v>5</v>
          </cell>
          <cell r="M48">
            <v>771</v>
          </cell>
          <cell r="N48">
            <v>0</v>
          </cell>
          <cell r="O48">
            <v>0</v>
          </cell>
          <cell r="P48">
            <v>0</v>
          </cell>
          <cell r="Q48">
            <v>771</v>
          </cell>
          <cell r="R48">
            <v>393</v>
          </cell>
          <cell r="S48">
            <v>378</v>
          </cell>
          <cell r="T48">
            <v>0</v>
          </cell>
          <cell r="U48">
            <v>771</v>
          </cell>
          <cell r="V48">
            <v>154.19999999999999</v>
          </cell>
          <cell r="W48">
            <v>0</v>
          </cell>
          <cell r="X48">
            <v>0</v>
          </cell>
          <cell r="Y48">
            <v>230.44649446494444</v>
          </cell>
          <cell r="Z48">
            <v>397.21139240506329</v>
          </cell>
          <cell r="AA48">
            <v>0</v>
          </cell>
          <cell r="AB48">
            <v>0</v>
          </cell>
        </row>
        <row r="49">
          <cell r="D49">
            <v>3014024</v>
          </cell>
          <cell r="E49" t="str">
            <v>Eastbury Comprehensive School</v>
          </cell>
          <cell r="F49" t="str">
            <v>Secondary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5</v>
          </cell>
          <cell r="M49">
            <v>1463</v>
          </cell>
          <cell r="N49">
            <v>0</v>
          </cell>
          <cell r="O49">
            <v>0</v>
          </cell>
          <cell r="P49">
            <v>0</v>
          </cell>
          <cell r="Q49">
            <v>1463</v>
          </cell>
          <cell r="R49">
            <v>876</v>
          </cell>
          <cell r="S49">
            <v>587</v>
          </cell>
          <cell r="T49">
            <v>0</v>
          </cell>
          <cell r="U49">
            <v>1463</v>
          </cell>
          <cell r="V49">
            <v>292.60000000000002</v>
          </cell>
          <cell r="W49">
            <v>0</v>
          </cell>
          <cell r="X49">
            <v>0</v>
          </cell>
          <cell r="Y49">
            <v>386.82711864406787</v>
          </cell>
          <cell r="Z49">
            <v>825.99999999999989</v>
          </cell>
          <cell r="AA49">
            <v>0</v>
          </cell>
          <cell r="AB49">
            <v>0</v>
          </cell>
        </row>
        <row r="50">
          <cell r="D50">
            <v>3014027</v>
          </cell>
          <cell r="E50" t="str">
            <v>Robert Clack Comprehensive</v>
          </cell>
          <cell r="F50" t="str">
            <v>Secondary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5</v>
          </cell>
          <cell r="M50">
            <v>1472</v>
          </cell>
          <cell r="N50">
            <v>0</v>
          </cell>
          <cell r="O50">
            <v>0</v>
          </cell>
          <cell r="P50">
            <v>0</v>
          </cell>
          <cell r="Q50">
            <v>1472</v>
          </cell>
          <cell r="R50">
            <v>892</v>
          </cell>
          <cell r="S50">
            <v>580</v>
          </cell>
          <cell r="T50">
            <v>0</v>
          </cell>
          <cell r="U50">
            <v>1472</v>
          </cell>
          <cell r="V50">
            <v>294.39999999999998</v>
          </cell>
          <cell r="W50">
            <v>0</v>
          </cell>
          <cell r="X50">
            <v>0</v>
          </cell>
          <cell r="Y50">
            <v>322</v>
          </cell>
          <cell r="Z50">
            <v>652.20301783264745</v>
          </cell>
          <cell r="AA50">
            <v>0</v>
          </cell>
          <cell r="AB50">
            <v>0</v>
          </cell>
        </row>
        <row r="51">
          <cell r="D51">
            <v>3014029</v>
          </cell>
          <cell r="E51" t="str">
            <v>The Jo Richardson Community School</v>
          </cell>
          <cell r="F51" t="str">
            <v>Secondary</v>
          </cell>
          <cell r="G51">
            <v>0</v>
          </cell>
          <cell r="H51">
            <v>1</v>
          </cell>
          <cell r="I51">
            <v>0</v>
          </cell>
          <cell r="J51">
            <v>0</v>
          </cell>
          <cell r="K51">
            <v>0</v>
          </cell>
          <cell r="L51">
            <v>5</v>
          </cell>
          <cell r="M51">
            <v>1155</v>
          </cell>
          <cell r="N51">
            <v>0</v>
          </cell>
          <cell r="O51">
            <v>0</v>
          </cell>
          <cell r="P51">
            <v>0</v>
          </cell>
          <cell r="Q51">
            <v>1155</v>
          </cell>
          <cell r="R51">
            <v>695</v>
          </cell>
          <cell r="S51">
            <v>460</v>
          </cell>
          <cell r="T51">
            <v>0</v>
          </cell>
          <cell r="U51">
            <v>1155</v>
          </cell>
          <cell r="V51">
            <v>231</v>
          </cell>
          <cell r="W51">
            <v>0</v>
          </cell>
          <cell r="X51">
            <v>0</v>
          </cell>
          <cell r="Y51">
            <v>280.0899742930593</v>
          </cell>
          <cell r="Z51">
            <v>542.54475703324806</v>
          </cell>
          <cell r="AA51">
            <v>0</v>
          </cell>
          <cell r="AB51">
            <v>0</v>
          </cell>
        </row>
        <row r="52">
          <cell r="D52">
            <v>3014703</v>
          </cell>
          <cell r="E52" t="str">
            <v>All Saints Catholic School</v>
          </cell>
          <cell r="F52" t="str">
            <v>Secondary</v>
          </cell>
          <cell r="G52">
            <v>0</v>
          </cell>
          <cell r="H52">
            <v>1</v>
          </cell>
          <cell r="I52">
            <v>0</v>
          </cell>
          <cell r="J52">
            <v>0</v>
          </cell>
          <cell r="K52">
            <v>0</v>
          </cell>
          <cell r="L52">
            <v>5</v>
          </cell>
          <cell r="M52">
            <v>959</v>
          </cell>
          <cell r="N52">
            <v>0</v>
          </cell>
          <cell r="O52">
            <v>0</v>
          </cell>
          <cell r="P52">
            <v>0</v>
          </cell>
          <cell r="Q52">
            <v>959</v>
          </cell>
          <cell r="R52">
            <v>600</v>
          </cell>
          <cell r="S52">
            <v>359</v>
          </cell>
          <cell r="T52">
            <v>0</v>
          </cell>
          <cell r="U52">
            <v>959</v>
          </cell>
          <cell r="V52">
            <v>191.8</v>
          </cell>
          <cell r="W52">
            <v>0</v>
          </cell>
          <cell r="X52">
            <v>0</v>
          </cell>
          <cell r="Y52">
            <v>111.9999999999998</v>
          </cell>
          <cell r="Z52">
            <v>273.84895259095924</v>
          </cell>
          <cell r="AA52">
            <v>0</v>
          </cell>
          <cell r="AB52">
            <v>0</v>
          </cell>
        </row>
        <row r="53">
          <cell r="D53">
            <v>3014704</v>
          </cell>
          <cell r="E53" t="str">
            <v>Dagenham Park Church of England School</v>
          </cell>
          <cell r="F53" t="str">
            <v>Secondary</v>
          </cell>
          <cell r="G53">
            <v>0</v>
          </cell>
          <cell r="H53">
            <v>1</v>
          </cell>
          <cell r="I53">
            <v>0</v>
          </cell>
          <cell r="J53">
            <v>0</v>
          </cell>
          <cell r="K53">
            <v>0</v>
          </cell>
          <cell r="L53">
            <v>5</v>
          </cell>
          <cell r="M53">
            <v>1100</v>
          </cell>
          <cell r="N53">
            <v>0</v>
          </cell>
          <cell r="O53">
            <v>0</v>
          </cell>
          <cell r="P53">
            <v>0</v>
          </cell>
          <cell r="Q53">
            <v>1100</v>
          </cell>
          <cell r="R53">
            <v>669</v>
          </cell>
          <cell r="S53">
            <v>431</v>
          </cell>
          <cell r="T53">
            <v>0</v>
          </cell>
          <cell r="U53">
            <v>1100</v>
          </cell>
          <cell r="V53">
            <v>220</v>
          </cell>
          <cell r="W53">
            <v>0</v>
          </cell>
          <cell r="X53">
            <v>0</v>
          </cell>
          <cell r="Y53">
            <v>277.43362831858406</v>
          </cell>
          <cell r="Z53">
            <v>522.88372093023258</v>
          </cell>
          <cell r="AA53">
            <v>0</v>
          </cell>
          <cell r="AB53">
            <v>0</v>
          </cell>
        </row>
        <row r="54">
          <cell r="D54">
            <v>3014028</v>
          </cell>
          <cell r="E54" t="str">
            <v>The Sydney Russell School</v>
          </cell>
          <cell r="F54" t="str">
            <v>All-through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2</v>
          </cell>
          <cell r="L54">
            <v>5</v>
          </cell>
          <cell r="M54">
            <v>1594</v>
          </cell>
          <cell r="N54">
            <v>48</v>
          </cell>
          <cell r="O54">
            <v>48</v>
          </cell>
          <cell r="P54">
            <v>0</v>
          </cell>
          <cell r="Q54">
            <v>1546</v>
          </cell>
          <cell r="R54">
            <v>987</v>
          </cell>
          <cell r="S54">
            <v>559</v>
          </cell>
          <cell r="T54">
            <v>0</v>
          </cell>
          <cell r="U54">
            <v>1594</v>
          </cell>
          <cell r="V54">
            <v>227.71428571428572</v>
          </cell>
          <cell r="W54">
            <v>0.99999999999999845</v>
          </cell>
          <cell r="X54">
            <v>22.085106382978722</v>
          </cell>
          <cell r="Y54">
            <v>416.76508344030799</v>
          </cell>
          <cell r="Z54">
            <v>711.32446808510645</v>
          </cell>
          <cell r="AA54">
            <v>0</v>
          </cell>
          <cell r="AB54">
            <v>3</v>
          </cell>
        </row>
        <row r="55">
          <cell r="D55">
            <v>3012002</v>
          </cell>
          <cell r="E55" t="str">
            <v>DOROTHY BARLEY JUNIOR SCHOOL</v>
          </cell>
          <cell r="F55" t="str">
            <v>Primary</v>
          </cell>
          <cell r="G55" t="str">
            <v>Recoupment Academy</v>
          </cell>
          <cell r="H55">
            <v>1</v>
          </cell>
          <cell r="I55">
            <v>0</v>
          </cell>
          <cell r="J55">
            <v>0</v>
          </cell>
          <cell r="K55">
            <v>4</v>
          </cell>
          <cell r="L55">
            <v>0</v>
          </cell>
          <cell r="M55">
            <v>412</v>
          </cell>
          <cell r="N55">
            <v>412</v>
          </cell>
          <cell r="O55">
            <v>0</v>
          </cell>
          <cell r="P55">
            <v>424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412</v>
          </cell>
          <cell r="V55">
            <v>103</v>
          </cell>
          <cell r="W55">
            <v>124.37735849056597</v>
          </cell>
          <cell r="X55">
            <v>201.14150943396226</v>
          </cell>
          <cell r="Y55">
            <v>0</v>
          </cell>
          <cell r="Z55">
            <v>0</v>
          </cell>
          <cell r="AA55">
            <v>1.952606635071092</v>
          </cell>
          <cell r="AB55">
            <v>2.928909952606634</v>
          </cell>
        </row>
        <row r="56">
          <cell r="D56">
            <v>3012021</v>
          </cell>
          <cell r="E56" t="str">
            <v>Thames View Infants</v>
          </cell>
          <cell r="F56" t="str">
            <v>Primary</v>
          </cell>
          <cell r="G56" t="str">
            <v>Recoupment Academy</v>
          </cell>
          <cell r="H56">
            <v>1</v>
          </cell>
          <cell r="I56">
            <v>0</v>
          </cell>
          <cell r="J56">
            <v>0</v>
          </cell>
          <cell r="K56">
            <v>3</v>
          </cell>
          <cell r="L56">
            <v>0</v>
          </cell>
          <cell r="M56">
            <v>360</v>
          </cell>
          <cell r="N56">
            <v>360</v>
          </cell>
          <cell r="O56">
            <v>239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360</v>
          </cell>
          <cell r="V56">
            <v>120</v>
          </cell>
          <cell r="W56">
            <v>106.99999999999991</v>
          </cell>
          <cell r="X56">
            <v>162.1529745042493</v>
          </cell>
          <cell r="Y56">
            <v>0</v>
          </cell>
          <cell r="Z56">
            <v>0</v>
          </cell>
          <cell r="AA56">
            <v>1.0027855153203336</v>
          </cell>
          <cell r="AB56">
            <v>3.008356545961004</v>
          </cell>
        </row>
        <row r="57">
          <cell r="D57">
            <v>3014004</v>
          </cell>
          <cell r="E57" t="str">
            <v>Warren Comprehensive School</v>
          </cell>
          <cell r="F57" t="str">
            <v>Secondary</v>
          </cell>
          <cell r="G57" t="str">
            <v>Recoupment Academy</v>
          </cell>
          <cell r="H57">
            <v>1</v>
          </cell>
          <cell r="I57">
            <v>0</v>
          </cell>
          <cell r="J57">
            <v>0</v>
          </cell>
          <cell r="K57">
            <v>0</v>
          </cell>
          <cell r="L57">
            <v>5</v>
          </cell>
          <cell r="M57">
            <v>977</v>
          </cell>
          <cell r="N57">
            <v>0</v>
          </cell>
          <cell r="O57">
            <v>0</v>
          </cell>
          <cell r="P57">
            <v>0</v>
          </cell>
          <cell r="Q57">
            <v>977</v>
          </cell>
          <cell r="R57">
            <v>536</v>
          </cell>
          <cell r="S57">
            <v>441</v>
          </cell>
          <cell r="T57">
            <v>0</v>
          </cell>
          <cell r="U57">
            <v>977</v>
          </cell>
          <cell r="V57">
            <v>195.4</v>
          </cell>
          <cell r="W57">
            <v>0</v>
          </cell>
          <cell r="X57">
            <v>0</v>
          </cell>
          <cell r="Y57">
            <v>293.49395161290363</v>
          </cell>
          <cell r="Z57">
            <v>480.56829035339064</v>
          </cell>
          <cell r="AA57">
            <v>0</v>
          </cell>
          <cell r="AB57">
            <v>0</v>
          </cell>
        </row>
        <row r="58">
          <cell r="D58">
            <v>3014001</v>
          </cell>
          <cell r="E58" t="str">
            <v>Riverside School</v>
          </cell>
          <cell r="F58" t="str">
            <v>All-through</v>
          </cell>
          <cell r="G58" t="str">
            <v>Non Recoupment Academy</v>
          </cell>
          <cell r="H58">
            <v>1</v>
          </cell>
          <cell r="I58">
            <v>0</v>
          </cell>
          <cell r="J58">
            <v>0</v>
          </cell>
          <cell r="K58">
            <v>1</v>
          </cell>
          <cell r="L58">
            <v>4</v>
          </cell>
          <cell r="M58">
            <v>449.16666666666669</v>
          </cell>
          <cell r="N58">
            <v>17.5</v>
          </cell>
          <cell r="O58">
            <v>0</v>
          </cell>
          <cell r="P58">
            <v>0</v>
          </cell>
          <cell r="Q58">
            <v>431.66666666666669</v>
          </cell>
          <cell r="R58">
            <v>361.66666666666669</v>
          </cell>
          <cell r="S58">
            <v>70</v>
          </cell>
          <cell r="T58">
            <v>0</v>
          </cell>
          <cell r="U58">
            <v>449.16666666666669</v>
          </cell>
          <cell r="V58">
            <v>89.833333333333343</v>
          </cell>
          <cell r="W58">
            <v>0</v>
          </cell>
          <cell r="X58">
            <v>0</v>
          </cell>
          <cell r="Y58">
            <v>122.14743589743593</v>
          </cell>
          <cell r="Z58">
            <v>245.63458856345889</v>
          </cell>
          <cell r="AA58">
            <v>0</v>
          </cell>
          <cell r="AB58">
            <v>0</v>
          </cell>
        </row>
        <row r="59">
          <cell r="D59">
            <v>3014003</v>
          </cell>
          <cell r="E59" t="str">
            <v>Goresbrook School</v>
          </cell>
          <cell r="F59" t="str">
            <v>Primary</v>
          </cell>
          <cell r="G59" t="str">
            <v>Non Recoupment Academy</v>
          </cell>
          <cell r="H59">
            <v>1</v>
          </cell>
          <cell r="I59">
            <v>0</v>
          </cell>
          <cell r="J59">
            <v>0</v>
          </cell>
          <cell r="K59">
            <v>2</v>
          </cell>
          <cell r="L59">
            <v>0</v>
          </cell>
          <cell r="M59">
            <v>129.16666666666666</v>
          </cell>
          <cell r="N59">
            <v>129.16666666666666</v>
          </cell>
          <cell r="O59">
            <v>52.5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129.16666666666666</v>
          </cell>
          <cell r="V59">
            <v>64.583333333333329</v>
          </cell>
          <cell r="W59">
            <v>26.724137931034491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</row>
        <row r="61"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</row>
        <row r="62"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</row>
        <row r="63"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</row>
        <row r="64"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</row>
        <row r="66"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</row>
        <row r="68"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</row>
        <row r="69"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</row>
        <row r="70"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9">
          <cell r="E9" t="str">
            <v>No</v>
          </cell>
        </row>
        <row r="11">
          <cell r="E11">
            <v>3867.5</v>
          </cell>
        </row>
        <row r="12">
          <cell r="E12">
            <v>4608.5</v>
          </cell>
        </row>
        <row r="13">
          <cell r="E13">
            <v>5596</v>
          </cell>
        </row>
        <row r="15">
          <cell r="D15" t="str">
            <v>FSM6 % Primary</v>
          </cell>
          <cell r="E15">
            <v>335</v>
          </cell>
          <cell r="L15">
            <v>0.5</v>
          </cell>
        </row>
        <row r="16">
          <cell r="D16" t="str">
            <v>FSM6 % Secondary</v>
          </cell>
          <cell r="F16">
            <v>475</v>
          </cell>
          <cell r="M16">
            <v>0.5</v>
          </cell>
        </row>
        <row r="21">
          <cell r="E21">
            <v>50</v>
          </cell>
          <cell r="F21">
            <v>50</v>
          </cell>
        </row>
        <row r="22">
          <cell r="E22">
            <v>100</v>
          </cell>
          <cell r="F22">
            <v>100</v>
          </cell>
        </row>
        <row r="24">
          <cell r="E24">
            <v>500</v>
          </cell>
        </row>
        <row r="25">
          <cell r="D25" t="str">
            <v>EAL 3 Primary</v>
          </cell>
          <cell r="E25">
            <v>585</v>
          </cell>
        </row>
        <row r="26">
          <cell r="D26" t="str">
            <v>EAL 3 Secondary</v>
          </cell>
          <cell r="F26">
            <v>1400</v>
          </cell>
        </row>
        <row r="27">
          <cell r="E27">
            <v>504</v>
          </cell>
          <cell r="F27">
            <v>700</v>
          </cell>
        </row>
        <row r="29">
          <cell r="F29">
            <v>800</v>
          </cell>
          <cell r="L29">
            <v>1</v>
          </cell>
        </row>
        <row r="30">
          <cell r="D30" t="str">
            <v>Low Attainment % old FSP 78</v>
          </cell>
        </row>
        <row r="31">
          <cell r="F31">
            <v>1400</v>
          </cell>
          <cell r="M31">
            <v>1</v>
          </cell>
        </row>
        <row r="37">
          <cell r="F37">
            <v>135000</v>
          </cell>
          <cell r="G37">
            <v>135000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0">
          <cell r="K40" t="str">
            <v>Fixed</v>
          </cell>
        </row>
        <row r="41">
          <cell r="K41" t="str">
            <v>Fixed</v>
          </cell>
        </row>
        <row r="42">
          <cell r="K42" t="str">
            <v>Fixed</v>
          </cell>
        </row>
        <row r="43">
          <cell r="K43" t="str">
            <v>Fixed</v>
          </cell>
        </row>
        <row r="61">
          <cell r="J61" t="str">
            <v>Yes</v>
          </cell>
        </row>
        <row r="62">
          <cell r="D62">
            <v>3.1099999999999999E-2</v>
          </cell>
          <cell r="G62">
            <v>1</v>
          </cell>
        </row>
      </sheetData>
      <sheetData sheetId="18">
        <row r="8">
          <cell r="V8">
            <v>24.172965037666604</v>
          </cell>
        </row>
        <row r="9">
          <cell r="W9">
            <v>24.172965037666604</v>
          </cell>
        </row>
        <row r="10">
          <cell r="V10">
            <v>0</v>
          </cell>
        </row>
        <row r="11">
          <cell r="W11">
            <v>0</v>
          </cell>
        </row>
        <row r="12">
          <cell r="V12">
            <v>0</v>
          </cell>
          <cell r="W12">
            <v>0</v>
          </cell>
        </row>
        <row r="13">
          <cell r="V13">
            <v>0</v>
          </cell>
          <cell r="W13">
            <v>0</v>
          </cell>
        </row>
        <row r="14">
          <cell r="V14">
            <v>0</v>
          </cell>
          <cell r="W14">
            <v>0</v>
          </cell>
        </row>
        <row r="15">
          <cell r="V15">
            <v>0</v>
          </cell>
          <cell r="W15">
            <v>0</v>
          </cell>
        </row>
        <row r="16">
          <cell r="V16">
            <v>0</v>
          </cell>
          <cell r="W16">
            <v>0</v>
          </cell>
        </row>
        <row r="17">
          <cell r="V17">
            <v>0</v>
          </cell>
          <cell r="W17">
            <v>0</v>
          </cell>
        </row>
        <row r="18">
          <cell r="V18">
            <v>0</v>
          </cell>
          <cell r="W18">
            <v>0</v>
          </cell>
        </row>
        <row r="19">
          <cell r="V19">
            <v>0</v>
          </cell>
        </row>
        <row r="20">
          <cell r="W20">
            <v>0</v>
          </cell>
        </row>
        <row r="21">
          <cell r="V21">
            <v>0</v>
          </cell>
        </row>
        <row r="22">
          <cell r="W22">
            <v>0</v>
          </cell>
        </row>
        <row r="23">
          <cell r="V23">
            <v>0</v>
          </cell>
          <cell r="W23">
            <v>0</v>
          </cell>
        </row>
        <row r="24">
          <cell r="V24">
            <v>0</v>
          </cell>
          <cell r="W24">
            <v>0</v>
          </cell>
        </row>
        <row r="26">
          <cell r="V26">
            <v>0</v>
          </cell>
          <cell r="W26">
            <v>0</v>
          </cell>
        </row>
      </sheetData>
      <sheetData sheetId="19">
        <row r="5">
          <cell r="AC5">
            <v>7290000</v>
          </cell>
          <cell r="AD5">
            <v>0</v>
          </cell>
          <cell r="AE5">
            <v>0</v>
          </cell>
          <cell r="AF5">
            <v>1032000</v>
          </cell>
          <cell r="AG5">
            <v>3853389</v>
          </cell>
          <cell r="AH5">
            <v>2805494</v>
          </cell>
          <cell r="AI5">
            <v>0</v>
          </cell>
          <cell r="AJ5">
            <v>54000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S5">
            <v>13344830.408182424</v>
          </cell>
          <cell r="AU5">
            <v>113526380.25457455</v>
          </cell>
          <cell r="AV5">
            <v>71162258.673723668</v>
          </cell>
          <cell r="BB5">
            <v>676967.36739067605</v>
          </cell>
        </row>
        <row r="6">
          <cell r="C6">
            <v>3012001</v>
          </cell>
        </row>
        <row r="7">
          <cell r="C7">
            <v>3012005</v>
          </cell>
        </row>
        <row r="8">
          <cell r="C8">
            <v>3012006</v>
          </cell>
        </row>
        <row r="9">
          <cell r="C9">
            <v>3012009</v>
          </cell>
        </row>
        <row r="10">
          <cell r="C10">
            <v>3012010</v>
          </cell>
        </row>
        <row r="11">
          <cell r="C11">
            <v>3012013</v>
          </cell>
        </row>
        <row r="12">
          <cell r="C12">
            <v>3012015</v>
          </cell>
        </row>
        <row r="13">
          <cell r="C13">
            <v>3012024</v>
          </cell>
        </row>
        <row r="14">
          <cell r="C14">
            <v>3012030</v>
          </cell>
        </row>
        <row r="15">
          <cell r="C15">
            <v>3012033</v>
          </cell>
        </row>
        <row r="16">
          <cell r="C16">
            <v>3012042</v>
          </cell>
        </row>
        <row r="17">
          <cell r="C17">
            <v>3012043</v>
          </cell>
        </row>
        <row r="18">
          <cell r="C18">
            <v>3012047</v>
          </cell>
        </row>
        <row r="19">
          <cell r="C19">
            <v>3012052</v>
          </cell>
        </row>
        <row r="20">
          <cell r="C20">
            <v>3012055</v>
          </cell>
        </row>
        <row r="21">
          <cell r="C21">
            <v>3012056</v>
          </cell>
        </row>
        <row r="22">
          <cell r="C22">
            <v>3012059</v>
          </cell>
        </row>
        <row r="23">
          <cell r="C23">
            <v>3012060</v>
          </cell>
        </row>
        <row r="24">
          <cell r="C24">
            <v>3012061</v>
          </cell>
        </row>
        <row r="25">
          <cell r="C25">
            <v>3012062</v>
          </cell>
        </row>
        <row r="26">
          <cell r="C26">
            <v>3012063</v>
          </cell>
        </row>
        <row r="27">
          <cell r="C27">
            <v>3012064</v>
          </cell>
        </row>
        <row r="28">
          <cell r="C28">
            <v>3012065</v>
          </cell>
        </row>
        <row r="29">
          <cell r="C29">
            <v>3012066</v>
          </cell>
        </row>
        <row r="30">
          <cell r="C30">
            <v>3012067</v>
          </cell>
        </row>
        <row r="31">
          <cell r="C31">
            <v>3012068</v>
          </cell>
        </row>
        <row r="32">
          <cell r="C32">
            <v>3012069</v>
          </cell>
        </row>
        <row r="33">
          <cell r="C33">
            <v>3012070</v>
          </cell>
        </row>
        <row r="34">
          <cell r="C34">
            <v>3012071</v>
          </cell>
        </row>
        <row r="35">
          <cell r="C35">
            <v>3012072</v>
          </cell>
        </row>
        <row r="36">
          <cell r="C36">
            <v>3012073</v>
          </cell>
        </row>
        <row r="37">
          <cell r="C37">
            <v>3012074</v>
          </cell>
        </row>
        <row r="38">
          <cell r="C38">
            <v>3012075</v>
          </cell>
        </row>
        <row r="39">
          <cell r="C39">
            <v>3013300</v>
          </cell>
        </row>
        <row r="40">
          <cell r="C40">
            <v>3013301</v>
          </cell>
        </row>
        <row r="41">
          <cell r="C41">
            <v>3013500</v>
          </cell>
        </row>
        <row r="42">
          <cell r="C42">
            <v>3013502</v>
          </cell>
        </row>
        <row r="43">
          <cell r="C43">
            <v>3013503</v>
          </cell>
        </row>
        <row r="44">
          <cell r="C44">
            <v>3013505</v>
          </cell>
        </row>
        <row r="45">
          <cell r="C45">
            <v>3013506</v>
          </cell>
        </row>
        <row r="46">
          <cell r="C46">
            <v>3013507</v>
          </cell>
        </row>
        <row r="47">
          <cell r="C47">
            <v>3014021</v>
          </cell>
        </row>
        <row r="48">
          <cell r="C48">
            <v>3014023</v>
          </cell>
        </row>
        <row r="49">
          <cell r="C49">
            <v>3014024</v>
          </cell>
        </row>
        <row r="50">
          <cell r="C50">
            <v>3014027</v>
          </cell>
        </row>
        <row r="51">
          <cell r="C51">
            <v>3014029</v>
          </cell>
        </row>
        <row r="52">
          <cell r="C52">
            <v>3014703</v>
          </cell>
        </row>
        <row r="53">
          <cell r="C53">
            <v>3014704</v>
          </cell>
        </row>
        <row r="54">
          <cell r="C54">
            <v>3014028</v>
          </cell>
        </row>
        <row r="55">
          <cell r="C55">
            <v>3012002</v>
          </cell>
        </row>
        <row r="56">
          <cell r="C56">
            <v>3012021</v>
          </cell>
        </row>
        <row r="57">
          <cell r="C57">
            <v>3014004</v>
          </cell>
        </row>
        <row r="58">
          <cell r="C58">
            <v>3014001</v>
          </cell>
        </row>
        <row r="59">
          <cell r="C59">
            <v>3014003</v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  <row r="81">
          <cell r="C81" t="str">
            <v/>
          </cell>
        </row>
        <row r="82">
          <cell r="C82" t="str">
            <v/>
          </cell>
        </row>
        <row r="83">
          <cell r="C83" t="str">
            <v/>
          </cell>
        </row>
        <row r="84">
          <cell r="C84" t="str">
            <v/>
          </cell>
        </row>
        <row r="85">
          <cell r="C85" t="str">
            <v/>
          </cell>
        </row>
        <row r="86">
          <cell r="C86" t="str">
            <v/>
          </cell>
        </row>
        <row r="87">
          <cell r="C87" t="str">
            <v/>
          </cell>
        </row>
        <row r="88">
          <cell r="C88" t="str">
            <v/>
          </cell>
        </row>
        <row r="89">
          <cell r="C89" t="str">
            <v/>
          </cell>
        </row>
        <row r="90">
          <cell r="C90" t="str">
            <v/>
          </cell>
        </row>
        <row r="91">
          <cell r="C91" t="str">
            <v/>
          </cell>
        </row>
        <row r="92">
          <cell r="C92" t="str">
            <v/>
          </cell>
        </row>
        <row r="93">
          <cell r="C93" t="str">
            <v/>
          </cell>
        </row>
        <row r="94">
          <cell r="C94" t="str">
            <v/>
          </cell>
        </row>
        <row r="95">
          <cell r="C95" t="str">
            <v/>
          </cell>
        </row>
        <row r="96">
          <cell r="C96" t="str">
            <v/>
          </cell>
        </row>
        <row r="97">
          <cell r="C97" t="str">
            <v/>
          </cell>
        </row>
        <row r="98">
          <cell r="C98" t="str">
            <v/>
          </cell>
        </row>
        <row r="99">
          <cell r="C99" t="str">
            <v/>
          </cell>
        </row>
        <row r="100">
          <cell r="C100" t="str">
            <v/>
          </cell>
        </row>
        <row r="101">
          <cell r="C101" t="str">
            <v/>
          </cell>
        </row>
        <row r="102">
          <cell r="C102" t="str">
            <v/>
          </cell>
        </row>
        <row r="103">
          <cell r="C103" t="str">
            <v/>
          </cell>
        </row>
        <row r="104">
          <cell r="C104" t="str">
            <v/>
          </cell>
        </row>
        <row r="105">
          <cell r="C105" t="str">
            <v/>
          </cell>
        </row>
        <row r="106">
          <cell r="C106" t="str">
            <v/>
          </cell>
        </row>
        <row r="107">
          <cell r="C107" t="str">
            <v/>
          </cell>
        </row>
        <row r="108">
          <cell r="C108" t="str">
            <v/>
          </cell>
        </row>
        <row r="109">
          <cell r="C109" t="str">
            <v/>
          </cell>
        </row>
        <row r="110">
          <cell r="C110" t="str">
            <v/>
          </cell>
        </row>
        <row r="111">
          <cell r="C111" t="str">
            <v/>
          </cell>
        </row>
        <row r="112">
          <cell r="C112" t="str">
            <v/>
          </cell>
        </row>
        <row r="113">
          <cell r="C113" t="str">
            <v/>
          </cell>
        </row>
        <row r="114">
          <cell r="C114" t="str">
            <v/>
          </cell>
        </row>
        <row r="115">
          <cell r="C115" t="str">
            <v/>
          </cell>
        </row>
        <row r="116">
          <cell r="C116" t="str">
            <v/>
          </cell>
        </row>
        <row r="117">
          <cell r="C117" t="str">
            <v/>
          </cell>
        </row>
        <row r="118">
          <cell r="C118" t="str">
            <v/>
          </cell>
        </row>
        <row r="119">
          <cell r="C119" t="str">
            <v/>
          </cell>
        </row>
        <row r="120">
          <cell r="C120" t="str">
            <v/>
          </cell>
        </row>
        <row r="121">
          <cell r="C121" t="str">
            <v/>
          </cell>
        </row>
        <row r="122">
          <cell r="C122" t="str">
            <v/>
          </cell>
        </row>
        <row r="123">
          <cell r="C123" t="str">
            <v/>
          </cell>
        </row>
        <row r="124">
          <cell r="C124" t="str">
            <v/>
          </cell>
        </row>
        <row r="125">
          <cell r="C125" t="str">
            <v/>
          </cell>
        </row>
        <row r="126">
          <cell r="C126" t="str">
            <v/>
          </cell>
        </row>
        <row r="127">
          <cell r="C127" t="str">
            <v/>
          </cell>
        </row>
        <row r="128">
          <cell r="C128" t="str">
            <v/>
          </cell>
        </row>
        <row r="129">
          <cell r="C129" t="str">
            <v/>
          </cell>
        </row>
        <row r="130">
          <cell r="C130" t="str">
            <v/>
          </cell>
        </row>
        <row r="131">
          <cell r="C131" t="str">
            <v/>
          </cell>
        </row>
        <row r="132">
          <cell r="C132" t="str">
            <v/>
          </cell>
        </row>
        <row r="133">
          <cell r="C133" t="str">
            <v/>
          </cell>
        </row>
        <row r="134">
          <cell r="C134" t="str">
            <v/>
          </cell>
        </row>
        <row r="135">
          <cell r="C135" t="str">
            <v/>
          </cell>
        </row>
        <row r="136">
          <cell r="C136" t="str">
            <v/>
          </cell>
        </row>
        <row r="137">
          <cell r="C137" t="str">
            <v/>
          </cell>
        </row>
        <row r="138">
          <cell r="C138" t="str">
            <v/>
          </cell>
        </row>
        <row r="139">
          <cell r="C139" t="str">
            <v/>
          </cell>
        </row>
        <row r="140">
          <cell r="C140" t="str">
            <v/>
          </cell>
        </row>
        <row r="141">
          <cell r="C141" t="str">
            <v/>
          </cell>
        </row>
        <row r="142">
          <cell r="C142" t="str">
            <v/>
          </cell>
        </row>
        <row r="143">
          <cell r="C143" t="str">
            <v/>
          </cell>
        </row>
        <row r="144">
          <cell r="C144" t="str">
            <v/>
          </cell>
        </row>
        <row r="145">
          <cell r="C145" t="str">
            <v/>
          </cell>
        </row>
        <row r="146">
          <cell r="C146" t="str">
            <v/>
          </cell>
        </row>
        <row r="147">
          <cell r="C147" t="str">
            <v/>
          </cell>
        </row>
        <row r="148">
          <cell r="C148" t="str">
            <v/>
          </cell>
        </row>
        <row r="149">
          <cell r="C149" t="str">
            <v/>
          </cell>
        </row>
        <row r="150">
          <cell r="C150" t="str">
            <v/>
          </cell>
        </row>
        <row r="151">
          <cell r="C151" t="str">
            <v/>
          </cell>
        </row>
        <row r="152">
          <cell r="C152" t="str">
            <v/>
          </cell>
        </row>
        <row r="153">
          <cell r="C153" t="str">
            <v/>
          </cell>
        </row>
        <row r="154">
          <cell r="C154" t="str">
            <v/>
          </cell>
        </row>
        <row r="155">
          <cell r="C155" t="str">
            <v/>
          </cell>
        </row>
        <row r="156">
          <cell r="C156" t="str">
            <v/>
          </cell>
        </row>
        <row r="157">
          <cell r="C157" t="str">
            <v/>
          </cell>
        </row>
        <row r="158">
          <cell r="C158" t="str">
            <v/>
          </cell>
        </row>
        <row r="159">
          <cell r="C159" t="str">
            <v/>
          </cell>
        </row>
        <row r="160">
          <cell r="C160" t="str">
            <v/>
          </cell>
        </row>
        <row r="161">
          <cell r="C161" t="str">
            <v/>
          </cell>
        </row>
        <row r="162">
          <cell r="C162" t="str">
            <v/>
          </cell>
        </row>
        <row r="163">
          <cell r="C163" t="str">
            <v/>
          </cell>
        </row>
        <row r="164">
          <cell r="C164" t="str">
            <v/>
          </cell>
        </row>
        <row r="165">
          <cell r="C165" t="str">
            <v/>
          </cell>
        </row>
        <row r="166">
          <cell r="C166" t="str">
            <v/>
          </cell>
        </row>
        <row r="167">
          <cell r="C167" t="str">
            <v/>
          </cell>
        </row>
        <row r="168">
          <cell r="C168" t="str">
            <v/>
          </cell>
        </row>
        <row r="169">
          <cell r="C169" t="str">
            <v/>
          </cell>
        </row>
        <row r="170">
          <cell r="C170" t="str">
            <v/>
          </cell>
        </row>
        <row r="171">
          <cell r="C171" t="str">
            <v/>
          </cell>
        </row>
        <row r="172">
          <cell r="C172" t="str">
            <v/>
          </cell>
        </row>
        <row r="173">
          <cell r="C173" t="str">
            <v/>
          </cell>
        </row>
        <row r="174">
          <cell r="C174" t="str">
            <v/>
          </cell>
        </row>
        <row r="175">
          <cell r="C175" t="str">
            <v/>
          </cell>
        </row>
        <row r="176">
          <cell r="C176" t="str">
            <v/>
          </cell>
        </row>
        <row r="177">
          <cell r="C177" t="str">
            <v/>
          </cell>
        </row>
        <row r="178">
          <cell r="C178" t="str">
            <v/>
          </cell>
        </row>
        <row r="179">
          <cell r="C179" t="str">
            <v/>
          </cell>
        </row>
        <row r="180">
          <cell r="C180" t="str">
            <v/>
          </cell>
        </row>
        <row r="181">
          <cell r="C181" t="str">
            <v/>
          </cell>
        </row>
        <row r="182">
          <cell r="C182" t="str">
            <v/>
          </cell>
        </row>
        <row r="183">
          <cell r="C183" t="str">
            <v/>
          </cell>
        </row>
        <row r="184">
          <cell r="C184" t="str">
            <v/>
          </cell>
        </row>
        <row r="185">
          <cell r="C185" t="str">
            <v/>
          </cell>
        </row>
        <row r="186">
          <cell r="C186" t="str">
            <v/>
          </cell>
        </row>
        <row r="187">
          <cell r="C187" t="str">
            <v/>
          </cell>
        </row>
        <row r="188">
          <cell r="C188" t="str">
            <v/>
          </cell>
        </row>
        <row r="189">
          <cell r="C189" t="str">
            <v/>
          </cell>
        </row>
        <row r="190">
          <cell r="C190" t="str">
            <v/>
          </cell>
        </row>
        <row r="191">
          <cell r="C191" t="str">
            <v/>
          </cell>
        </row>
        <row r="192">
          <cell r="C192" t="str">
            <v/>
          </cell>
        </row>
        <row r="193">
          <cell r="C193" t="str">
            <v/>
          </cell>
        </row>
        <row r="194">
          <cell r="C194" t="str">
            <v/>
          </cell>
        </row>
        <row r="195">
          <cell r="C195" t="str">
            <v/>
          </cell>
        </row>
        <row r="196">
          <cell r="C196" t="str">
            <v/>
          </cell>
        </row>
        <row r="197">
          <cell r="C197" t="str">
            <v/>
          </cell>
        </row>
        <row r="198">
          <cell r="C198" t="str">
            <v/>
          </cell>
        </row>
        <row r="199">
          <cell r="C199" t="str">
            <v/>
          </cell>
        </row>
        <row r="200">
          <cell r="C200" t="str">
            <v/>
          </cell>
        </row>
        <row r="201">
          <cell r="C201" t="str">
            <v/>
          </cell>
        </row>
        <row r="202">
          <cell r="C202" t="str">
            <v/>
          </cell>
        </row>
        <row r="203">
          <cell r="C203" t="str">
            <v/>
          </cell>
        </row>
        <row r="204">
          <cell r="C204" t="str">
            <v/>
          </cell>
        </row>
        <row r="205">
          <cell r="C205" t="str">
            <v/>
          </cell>
        </row>
        <row r="206">
          <cell r="C206" t="str">
            <v/>
          </cell>
        </row>
        <row r="207">
          <cell r="C207" t="str">
            <v/>
          </cell>
        </row>
        <row r="208">
          <cell r="C208" t="str">
            <v/>
          </cell>
        </row>
        <row r="209">
          <cell r="C209" t="str">
            <v/>
          </cell>
        </row>
        <row r="210">
          <cell r="C210" t="str">
            <v/>
          </cell>
        </row>
        <row r="211">
          <cell r="C211" t="str">
            <v/>
          </cell>
        </row>
        <row r="212">
          <cell r="C212" t="str">
            <v/>
          </cell>
        </row>
        <row r="213">
          <cell r="C213" t="str">
            <v/>
          </cell>
        </row>
        <row r="214">
          <cell r="C214" t="str">
            <v/>
          </cell>
        </row>
        <row r="215">
          <cell r="C215" t="str">
            <v/>
          </cell>
        </row>
        <row r="216">
          <cell r="C216" t="str">
            <v/>
          </cell>
        </row>
        <row r="217">
          <cell r="C217" t="str">
            <v/>
          </cell>
        </row>
        <row r="218">
          <cell r="C218" t="str">
            <v/>
          </cell>
        </row>
        <row r="219">
          <cell r="C219" t="str">
            <v/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P250"/>
  <sheetViews>
    <sheetView tabSelected="1" topLeftCell="B3" workbookViewId="0">
      <pane xSplit="3" ySplit="3" topLeftCell="BH34" activePane="bottomRight" state="frozen"/>
      <selection activeCell="B3" sqref="B3"/>
      <selection pane="topRight" activeCell="E3" sqref="E3"/>
      <selection pane="bottomLeft" activeCell="B6" sqref="B6"/>
      <selection pane="bottomRight" activeCell="BR35" sqref="BR35"/>
    </sheetView>
  </sheetViews>
  <sheetFormatPr baseColWidth="10" defaultColWidth="9.1640625" defaultRowHeight="15" x14ac:dyDescent="0.2"/>
  <cols>
    <col min="1" max="1" width="5.5" style="1" hidden="1" customWidth="1"/>
    <col min="2" max="3" width="14.33203125" style="44" customWidth="1"/>
    <col min="4" max="4" width="30.6640625" style="2" customWidth="1"/>
    <col min="5" max="9" width="14.33203125" style="45" customWidth="1"/>
    <col min="10" max="10" width="14.33203125" style="45" hidden="1" customWidth="1"/>
    <col min="11" max="13" width="14.33203125" style="46" hidden="1" customWidth="1"/>
    <col min="14" max="15" width="14.33203125" style="46" customWidth="1"/>
    <col min="16" max="19" width="14.33203125" style="46" hidden="1" customWidth="1"/>
    <col min="20" max="29" width="14.33203125" style="46" customWidth="1"/>
    <col min="30" max="31" width="14.33203125" style="46" hidden="1" customWidth="1"/>
    <col min="32" max="34" width="14.33203125" style="47" customWidth="1"/>
    <col min="35" max="35" width="14.33203125" style="47" hidden="1" customWidth="1"/>
    <col min="36" max="36" width="20.6640625" style="47" customWidth="1"/>
    <col min="37" max="37" width="15.83203125" style="47" hidden="1" customWidth="1"/>
    <col min="38" max="38" width="14.33203125" style="47" customWidth="1"/>
    <col min="39" max="41" width="14.33203125" style="47" hidden="1" customWidth="1"/>
    <col min="42" max="45" width="14.33203125" style="46" customWidth="1"/>
    <col min="46" max="46" width="14.33203125" style="48" customWidth="1"/>
    <col min="47" max="51" width="14.33203125" style="8" customWidth="1"/>
    <col min="52" max="53" width="14.33203125" style="10" customWidth="1"/>
    <col min="54" max="56" width="14.33203125" style="8" customWidth="1"/>
    <col min="57" max="57" width="14.33203125" style="10" customWidth="1"/>
    <col min="58" max="58" width="14.33203125" style="8" customWidth="1"/>
    <col min="59" max="59" width="15.6640625" style="8" customWidth="1"/>
    <col min="60" max="60" width="12.6640625" style="1" bestFit="1" customWidth="1"/>
    <col min="61" max="61" width="12.6640625" style="1" customWidth="1"/>
    <col min="62" max="62" width="12.1640625" style="1" customWidth="1"/>
    <col min="63" max="63" width="12.5" style="1" customWidth="1"/>
    <col min="64" max="64" width="9.83203125" style="1" hidden="1" customWidth="1"/>
    <col min="65" max="65" width="12.5" style="1" customWidth="1"/>
    <col min="66" max="66" width="10.1640625" style="1" hidden="1" customWidth="1"/>
    <col min="67" max="67" width="13.6640625" style="1" hidden="1" customWidth="1"/>
    <col min="68" max="68" width="10.1640625" style="1" hidden="1" customWidth="1"/>
    <col min="69" max="16384" width="9.1640625" style="1"/>
  </cols>
  <sheetData>
    <row r="1" spans="1:68" x14ac:dyDescent="0.2">
      <c r="B1" s="2"/>
      <c r="C1" s="2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4"/>
      <c r="AG1" s="6"/>
      <c r="AH1" s="6"/>
      <c r="AI1" s="6"/>
      <c r="AJ1" s="6"/>
      <c r="AK1" s="6"/>
      <c r="AL1" s="6"/>
      <c r="AM1" s="6"/>
      <c r="AN1" s="6"/>
      <c r="AO1" s="6"/>
      <c r="AP1" s="4"/>
      <c r="AQ1" s="4"/>
      <c r="AR1" s="4"/>
      <c r="AS1" s="4"/>
      <c r="AT1" s="7"/>
      <c r="AW1" s="9"/>
      <c r="AX1" s="9"/>
      <c r="AY1" s="9"/>
      <c r="BB1" s="9"/>
      <c r="BC1" s="9"/>
      <c r="BD1" s="9"/>
      <c r="BF1" s="9"/>
      <c r="BG1" s="9"/>
    </row>
    <row r="2" spans="1:68" x14ac:dyDescent="0.2">
      <c r="B2" s="2"/>
      <c r="C2" s="2"/>
      <c r="E2" s="3"/>
      <c r="F2" s="3"/>
      <c r="G2" s="3"/>
      <c r="H2" s="3"/>
      <c r="I2" s="3"/>
      <c r="J2" s="3"/>
      <c r="K2" s="4"/>
      <c r="L2" s="4"/>
      <c r="M2" s="4"/>
      <c r="N2" s="4"/>
      <c r="O2" s="1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2"/>
      <c r="AD2" s="4"/>
      <c r="AE2" s="4"/>
      <c r="AF2" s="13"/>
      <c r="AG2" s="6"/>
      <c r="AH2" s="6"/>
      <c r="AI2" s="6"/>
      <c r="AJ2" s="6"/>
      <c r="AK2" s="6"/>
      <c r="AL2" s="6"/>
      <c r="AM2" s="6"/>
      <c r="AN2" s="6"/>
      <c r="AO2" s="6"/>
      <c r="AP2" s="4"/>
      <c r="AQ2" s="4"/>
      <c r="AR2" s="4"/>
      <c r="AS2" s="4"/>
      <c r="AT2" s="14"/>
      <c r="AW2" s="9"/>
      <c r="AX2" s="9"/>
      <c r="AY2" s="9"/>
      <c r="BB2" s="9"/>
      <c r="BC2" s="9"/>
      <c r="BD2" s="9"/>
      <c r="BF2" s="9"/>
      <c r="BG2" s="9"/>
    </row>
    <row r="3" spans="1:68" x14ac:dyDescent="0.2">
      <c r="B3" s="2"/>
      <c r="C3" s="2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6"/>
      <c r="AG3" s="6"/>
      <c r="AH3" s="6"/>
      <c r="AI3" s="6"/>
      <c r="AJ3" s="6"/>
      <c r="AK3" s="6"/>
      <c r="AL3" s="6"/>
      <c r="AM3" s="6"/>
      <c r="AN3" s="6"/>
      <c r="AO3" s="6"/>
      <c r="AP3" s="4"/>
      <c r="AQ3" s="4"/>
      <c r="AR3" s="4"/>
      <c r="AS3" s="4"/>
      <c r="AT3" s="14"/>
      <c r="AW3" s="9"/>
      <c r="AX3" s="9"/>
      <c r="AY3" s="9"/>
      <c r="BA3" s="15"/>
      <c r="BB3" s="9"/>
      <c r="BC3" s="9"/>
      <c r="BD3" s="9"/>
      <c r="BF3" s="9"/>
      <c r="BG3" s="9"/>
    </row>
    <row r="4" spans="1:68" s="16" customFormat="1" ht="105" x14ac:dyDescent="0.15">
      <c r="A4" s="16" t="s">
        <v>12</v>
      </c>
      <c r="B4" s="17" t="s">
        <v>13</v>
      </c>
      <c r="C4" s="17" t="s">
        <v>14</v>
      </c>
      <c r="D4" s="17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  <c r="L4" s="18" t="s">
        <v>23</v>
      </c>
      <c r="M4" s="18" t="s">
        <v>24</v>
      </c>
      <c r="N4" s="18" t="s">
        <v>25</v>
      </c>
      <c r="O4" s="18" t="s">
        <v>26</v>
      </c>
      <c r="P4" s="18" t="s">
        <v>27</v>
      </c>
      <c r="Q4" s="18" t="s">
        <v>28</v>
      </c>
      <c r="R4" s="18" t="s">
        <v>29</v>
      </c>
      <c r="S4" s="18" t="s">
        <v>30</v>
      </c>
      <c r="T4" s="18" t="s">
        <v>31</v>
      </c>
      <c r="U4" s="18" t="s">
        <v>32</v>
      </c>
      <c r="V4" s="18" t="s">
        <v>33</v>
      </c>
      <c r="W4" s="18" t="s">
        <v>34</v>
      </c>
      <c r="X4" s="18" t="s">
        <v>35</v>
      </c>
      <c r="Y4" s="18" t="s">
        <v>36</v>
      </c>
      <c r="Z4" s="18" t="s">
        <v>37</v>
      </c>
      <c r="AA4" s="18" t="s">
        <v>38</v>
      </c>
      <c r="AB4" s="18" t="s">
        <v>39</v>
      </c>
      <c r="AC4" s="18" t="s">
        <v>40</v>
      </c>
      <c r="AD4" s="18" t="s">
        <v>41</v>
      </c>
      <c r="AE4" s="18" t="s">
        <v>42</v>
      </c>
      <c r="AF4" s="18" t="s">
        <v>43</v>
      </c>
      <c r="AG4" s="18" t="s">
        <v>44</v>
      </c>
      <c r="AH4" s="18" t="s">
        <v>45</v>
      </c>
      <c r="AI4" s="19" t="s">
        <v>46</v>
      </c>
      <c r="AJ4" s="18" t="s">
        <v>47</v>
      </c>
      <c r="AK4" s="18" t="s">
        <v>48</v>
      </c>
      <c r="AL4" s="18" t="s">
        <v>49</v>
      </c>
      <c r="AM4" s="18" t="s">
        <v>50</v>
      </c>
      <c r="AN4" s="18" t="s">
        <v>51</v>
      </c>
      <c r="AO4" s="18" t="s">
        <v>52</v>
      </c>
      <c r="AP4" s="18" t="s">
        <v>53</v>
      </c>
      <c r="AQ4" s="18" t="s">
        <v>54</v>
      </c>
      <c r="AR4" s="20" t="s">
        <v>55</v>
      </c>
      <c r="AS4" s="18" t="s">
        <v>56</v>
      </c>
      <c r="AT4" s="18" t="s">
        <v>57</v>
      </c>
      <c r="AU4" s="21" t="s">
        <v>58</v>
      </c>
      <c r="AV4" s="21" t="s">
        <v>59</v>
      </c>
      <c r="AW4" s="21" t="s">
        <v>60</v>
      </c>
      <c r="AX4" s="21" t="s">
        <v>61</v>
      </c>
      <c r="AY4" s="21" t="s">
        <v>62</v>
      </c>
      <c r="AZ4" s="22" t="s">
        <v>63</v>
      </c>
      <c r="BA4" s="22" t="s">
        <v>64</v>
      </c>
      <c r="BB4" s="21" t="s">
        <v>65</v>
      </c>
      <c r="BC4" s="21" t="s">
        <v>66</v>
      </c>
      <c r="BD4" s="21" t="s">
        <v>67</v>
      </c>
      <c r="BE4" s="22" t="s">
        <v>68</v>
      </c>
      <c r="BF4" s="21" t="s">
        <v>69</v>
      </c>
      <c r="BG4" s="21" t="s">
        <v>70</v>
      </c>
      <c r="BH4" s="23" t="s">
        <v>0</v>
      </c>
      <c r="BI4" s="24" t="s">
        <v>1</v>
      </c>
      <c r="BJ4" s="24" t="s">
        <v>2</v>
      </c>
      <c r="BK4" s="24" t="s">
        <v>3</v>
      </c>
      <c r="BL4" s="25" t="s">
        <v>4</v>
      </c>
      <c r="BM4" s="24" t="s">
        <v>5</v>
      </c>
      <c r="BN4" s="24" t="s">
        <v>6</v>
      </c>
      <c r="BO4" s="24" t="s">
        <v>7</v>
      </c>
      <c r="BP4" s="25"/>
    </row>
    <row r="5" spans="1:68" ht="12.75" customHeight="1" x14ac:dyDescent="0.2">
      <c r="A5" s="1">
        <v>0</v>
      </c>
      <c r="B5" s="49" t="s">
        <v>71</v>
      </c>
      <c r="C5" s="50"/>
      <c r="D5" s="51"/>
      <c r="E5" s="26">
        <v>90703188.333333328</v>
      </c>
      <c r="F5" s="26">
        <v>31433042.333333332</v>
      </c>
      <c r="G5" s="26">
        <v>24689552</v>
      </c>
      <c r="H5" s="26">
        <v>2951667.1413005623</v>
      </c>
      <c r="I5" s="26">
        <v>2434373.5970863956</v>
      </c>
      <c r="J5" s="26">
        <v>0</v>
      </c>
      <c r="K5" s="26">
        <v>0</v>
      </c>
      <c r="L5" s="26">
        <v>0</v>
      </c>
      <c r="M5" s="26">
        <v>0</v>
      </c>
      <c r="N5" s="26">
        <v>155099.63238745311</v>
      </c>
      <c r="O5" s="26">
        <v>107978.35726643102</v>
      </c>
      <c r="P5" s="26">
        <v>0</v>
      </c>
      <c r="Q5" s="26">
        <v>0</v>
      </c>
      <c r="R5" s="26">
        <v>0</v>
      </c>
      <c r="S5" s="26">
        <v>0</v>
      </c>
      <c r="T5" s="26">
        <v>71689.578562467694</v>
      </c>
      <c r="U5" s="26">
        <v>51762.567216517113</v>
      </c>
      <c r="V5" s="26">
        <v>4476982.9068317199</v>
      </c>
      <c r="W5" s="26">
        <v>996880.0011214111</v>
      </c>
      <c r="X5" s="26">
        <v>92970.162390444806</v>
      </c>
      <c r="Y5" s="26">
        <v>6183877.9448162988</v>
      </c>
      <c r="Z5" s="26">
        <v>4467932.0941726472</v>
      </c>
      <c r="AA5" s="26">
        <v>764943.41817813402</v>
      </c>
      <c r="AB5" s="26">
        <v>71815.860301080946</v>
      </c>
      <c r="AC5" s="26">
        <v>7290000</v>
      </c>
      <c r="AD5" s="26">
        <v>0</v>
      </c>
      <c r="AE5" s="26">
        <v>0</v>
      </c>
      <c r="AF5" s="26">
        <v>1032000</v>
      </c>
      <c r="AG5" s="26">
        <v>3853389</v>
      </c>
      <c r="AH5" s="26">
        <v>2805494</v>
      </c>
      <c r="AI5" s="26">
        <v>0</v>
      </c>
      <c r="AJ5" s="26">
        <v>54000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146825782.66666669</v>
      </c>
      <c r="AQ5" s="26">
        <v>22827973.261631567</v>
      </c>
      <c r="AR5" s="26">
        <v>15034883</v>
      </c>
      <c r="AS5" s="26">
        <v>13344830.408182424</v>
      </c>
      <c r="AT5" s="26">
        <v>184688638.92829818</v>
      </c>
      <c r="AU5" s="26">
        <v>113526380.25457455</v>
      </c>
      <c r="AV5" s="26">
        <v>71162258.673723668</v>
      </c>
      <c r="AW5" s="26">
        <v>173528669.44148478</v>
      </c>
      <c r="AX5" s="26">
        <v>257256.72839640282</v>
      </c>
      <c r="AY5" s="26">
        <v>246763.52810075265</v>
      </c>
      <c r="AZ5" s="27">
        <v>0</v>
      </c>
      <c r="BA5" s="27">
        <v>0</v>
      </c>
      <c r="BB5" s="26">
        <v>676967.36739067605</v>
      </c>
      <c r="BC5" s="26">
        <v>185365606.29568881</v>
      </c>
      <c r="BD5" s="27">
        <v>0</v>
      </c>
      <c r="BE5" s="27">
        <v>0</v>
      </c>
      <c r="BF5" s="26">
        <v>-782188.80268881586</v>
      </c>
      <c r="BG5" s="26">
        <v>184583417.49300006</v>
      </c>
      <c r="BH5" s="28">
        <f>SUM(BH6:BH60)</f>
        <v>175260427.31860876</v>
      </c>
      <c r="BI5" s="29">
        <f>SUM(BI6:BI60)</f>
        <v>6056100.1333112437</v>
      </c>
      <c r="BJ5" s="29">
        <f>SUM(BJ6:BJ60)</f>
        <v>-59865</v>
      </c>
      <c r="BK5" s="29">
        <f>SUM(BK6:BK60)</f>
        <v>5996235.1333112437</v>
      </c>
      <c r="BL5" s="30"/>
      <c r="BM5" s="31">
        <f>SUM(BM6:BM60)</f>
        <v>1767.5833333333335</v>
      </c>
      <c r="BN5" s="31">
        <f>SUM(BN6:BN60)</f>
        <v>34685.333333333328</v>
      </c>
      <c r="BO5" s="31">
        <f>SUM(BO6:BO60)</f>
        <v>32917.75</v>
      </c>
      <c r="BP5" s="30"/>
    </row>
    <row r="6" spans="1:68" x14ac:dyDescent="0.2">
      <c r="A6" s="1">
        <v>6</v>
      </c>
      <c r="B6" s="32">
        <v>101186</v>
      </c>
      <c r="C6" s="32">
        <v>3012001</v>
      </c>
      <c r="D6" s="33" t="s">
        <v>72</v>
      </c>
      <c r="E6" s="34">
        <v>3055325</v>
      </c>
      <c r="F6" s="34">
        <v>0</v>
      </c>
      <c r="G6" s="34">
        <v>0</v>
      </c>
      <c r="H6" s="34">
        <v>105998.56020942407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2475.0639386189268</v>
      </c>
      <c r="O6" s="34">
        <v>303.06905370843975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126549.39485627822</v>
      </c>
      <c r="W6" s="34">
        <v>0</v>
      </c>
      <c r="X6" s="34">
        <v>2585.0785340314137</v>
      </c>
      <c r="Y6" s="34">
        <v>206822.61493737236</v>
      </c>
      <c r="Z6" s="34">
        <v>0</v>
      </c>
      <c r="AA6" s="34">
        <v>44855.999999999898</v>
      </c>
      <c r="AB6" s="34">
        <v>0</v>
      </c>
      <c r="AC6" s="34">
        <v>135000</v>
      </c>
      <c r="AD6" s="34">
        <v>0</v>
      </c>
      <c r="AE6" s="34">
        <v>0</v>
      </c>
      <c r="AF6" s="34">
        <v>0</v>
      </c>
      <c r="AG6" s="34">
        <v>39184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0</v>
      </c>
      <c r="AP6" s="34">
        <v>3055325</v>
      </c>
      <c r="AQ6" s="34">
        <v>489589.78152943333</v>
      </c>
      <c r="AR6" s="34">
        <v>174184</v>
      </c>
      <c r="AS6" s="34">
        <v>259821.89504208439</v>
      </c>
      <c r="AT6" s="35">
        <v>3719098.7815294331</v>
      </c>
      <c r="AU6" s="34">
        <v>3719098.781529434</v>
      </c>
      <c r="AV6" s="34">
        <v>0</v>
      </c>
      <c r="AW6" s="34">
        <v>3544914.7815294331</v>
      </c>
      <c r="AX6" s="34">
        <v>4487.2339006701686</v>
      </c>
      <c r="AY6" s="34">
        <v>4548.949418983957</v>
      </c>
      <c r="AZ6" s="36">
        <v>-1.3566982753475641E-2</v>
      </c>
      <c r="BA6" s="36">
        <v>0</v>
      </c>
      <c r="BB6" s="34">
        <v>0</v>
      </c>
      <c r="BC6" s="35">
        <v>3719098.7815294331</v>
      </c>
      <c r="BD6" s="35">
        <v>4707.7199766195354</v>
      </c>
      <c r="BE6" s="36">
        <v>-1.5147281604153906E-2</v>
      </c>
      <c r="BF6" s="34">
        <v>-19096.642379756617</v>
      </c>
      <c r="BG6" s="34">
        <v>3700002.1391496765</v>
      </c>
      <c r="BH6" s="37">
        <v>3536488.5654303543</v>
      </c>
      <c r="BI6" s="38">
        <f>BG6-BH6</f>
        <v>163513.57371932222</v>
      </c>
      <c r="BJ6" s="37">
        <v>-1264</v>
      </c>
      <c r="BK6" s="38">
        <f t="shared" ref="BK6:BK59" si="0">BI6+BJ6</f>
        <v>162249.57371932222</v>
      </c>
      <c r="BL6" s="30" t="str">
        <f t="shared" ref="BL6:BL59" si="1">IF(E6&gt;1,"Primary","Secondary")</f>
        <v>Primary</v>
      </c>
      <c r="BM6" s="39">
        <f>BN6-BO6</f>
        <v>42</v>
      </c>
      <c r="BN6" s="39">
        <f>VLOOKUP($C6,'[1]Adjusted Factors'!$D1:$AB$70,10,0)</f>
        <v>790</v>
      </c>
      <c r="BO6" s="39">
        <f>VLOOKUP($C6,'[1]14-15 submitted baselines'!$B$1:$L$70,6,0)</f>
        <v>748</v>
      </c>
      <c r="BP6" s="30"/>
    </row>
    <row r="7" spans="1:68" x14ac:dyDescent="0.2">
      <c r="A7" s="1">
        <v>7</v>
      </c>
      <c r="B7" s="32">
        <v>101188</v>
      </c>
      <c r="C7" s="32">
        <v>3012005</v>
      </c>
      <c r="D7" s="33" t="s">
        <v>73</v>
      </c>
      <c r="E7" s="34">
        <v>1276275</v>
      </c>
      <c r="F7" s="34">
        <v>0</v>
      </c>
      <c r="G7" s="34">
        <v>0</v>
      </c>
      <c r="H7" s="34">
        <v>38422.865853658535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1303.9513677811551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73376.470588235374</v>
      </c>
      <c r="W7" s="34">
        <v>0</v>
      </c>
      <c r="X7" s="34">
        <v>0</v>
      </c>
      <c r="Y7" s="34">
        <v>151768.11594202896</v>
      </c>
      <c r="Z7" s="34">
        <v>0</v>
      </c>
      <c r="AA7" s="34">
        <v>0</v>
      </c>
      <c r="AB7" s="34">
        <v>0</v>
      </c>
      <c r="AC7" s="34">
        <v>135000</v>
      </c>
      <c r="AD7" s="34">
        <v>0</v>
      </c>
      <c r="AE7" s="34">
        <v>0</v>
      </c>
      <c r="AF7" s="34">
        <v>0</v>
      </c>
      <c r="AG7" s="34">
        <v>75502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1276275</v>
      </c>
      <c r="AQ7" s="34">
        <v>264871.40375170403</v>
      </c>
      <c r="AR7" s="34">
        <v>210502</v>
      </c>
      <c r="AS7" s="34">
        <v>170979.54886885823</v>
      </c>
      <c r="AT7" s="35">
        <v>1751648.4037517039</v>
      </c>
      <c r="AU7" s="34">
        <v>1751648.4037517044</v>
      </c>
      <c r="AV7" s="34">
        <v>0</v>
      </c>
      <c r="AW7" s="34">
        <v>1541146.4037517039</v>
      </c>
      <c r="AX7" s="34">
        <v>4670.1406174294061</v>
      </c>
      <c r="AY7" s="34">
        <v>4330.4877891975311</v>
      </c>
      <c r="AZ7" s="36">
        <v>7.8432925981027871E-2</v>
      </c>
      <c r="BA7" s="36">
        <v>-4.7332925981027868E-2</v>
      </c>
      <c r="BB7" s="34">
        <v>-67641.637135984478</v>
      </c>
      <c r="BC7" s="35">
        <v>1684006.7666157195</v>
      </c>
      <c r="BD7" s="35">
        <v>5103.0508079264227</v>
      </c>
      <c r="BE7" s="36">
        <v>6.2221683858070476E-2</v>
      </c>
      <c r="BF7" s="34">
        <v>-7977.0784624299795</v>
      </c>
      <c r="BG7" s="34">
        <v>1676029.6881532895</v>
      </c>
      <c r="BH7" s="37">
        <v>1539625.2436652936</v>
      </c>
      <c r="BI7" s="38">
        <f t="shared" ref="BI7:BI57" si="2">BG7-BH7</f>
        <v>136404.44448799593</v>
      </c>
      <c r="BJ7" s="37">
        <v>-57042</v>
      </c>
      <c r="BK7" s="38">
        <f t="shared" si="0"/>
        <v>79362.444487995934</v>
      </c>
      <c r="BL7" s="30" t="str">
        <f t="shared" si="1"/>
        <v>Primary</v>
      </c>
      <c r="BM7" s="39">
        <f t="shared" ref="BM7:BM59" si="3">BN7-BO7</f>
        <v>6</v>
      </c>
      <c r="BN7" s="39">
        <f>VLOOKUP($C7,'[1]Adjusted Factors'!$D2:$AB$70,10,0)</f>
        <v>330</v>
      </c>
      <c r="BO7" s="39">
        <f>VLOOKUP($C7,'[1]14-15 submitted baselines'!$B$1:$L$70,6,0)</f>
        <v>324</v>
      </c>
      <c r="BP7" s="30"/>
    </row>
    <row r="8" spans="1:68" x14ac:dyDescent="0.2">
      <c r="A8" s="1">
        <v>8</v>
      </c>
      <c r="B8" s="32">
        <v>101189</v>
      </c>
      <c r="C8" s="32">
        <v>3012006</v>
      </c>
      <c r="D8" s="33" t="s">
        <v>74</v>
      </c>
      <c r="E8" s="34">
        <v>2919962.5</v>
      </c>
      <c r="F8" s="34">
        <v>0</v>
      </c>
      <c r="G8" s="34">
        <v>0</v>
      </c>
      <c r="H8" s="34">
        <v>99985.502754820947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15320.291777188319</v>
      </c>
      <c r="O8" s="34">
        <v>1902.5198938992012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189191.00467289725</v>
      </c>
      <c r="W8" s="34">
        <v>0</v>
      </c>
      <c r="X8" s="34">
        <v>519.97245179063373</v>
      </c>
      <c r="Y8" s="34">
        <v>232378.16933867388</v>
      </c>
      <c r="Z8" s="34">
        <v>0</v>
      </c>
      <c r="AA8" s="34">
        <v>19951.048620236521</v>
      </c>
      <c r="AB8" s="34">
        <v>0</v>
      </c>
      <c r="AC8" s="34">
        <v>135000</v>
      </c>
      <c r="AD8" s="34">
        <v>0</v>
      </c>
      <c r="AE8" s="34">
        <v>0</v>
      </c>
      <c r="AF8" s="34">
        <v>0</v>
      </c>
      <c r="AG8" s="34">
        <v>106032</v>
      </c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2919962.5</v>
      </c>
      <c r="AQ8" s="34">
        <v>559248.50950950687</v>
      </c>
      <c r="AR8" s="34">
        <v>241032</v>
      </c>
      <c r="AS8" s="34">
        <v>282370.92071608437</v>
      </c>
      <c r="AT8" s="35">
        <v>3720243.0095095066</v>
      </c>
      <c r="AU8" s="34">
        <v>3720243.0095095066</v>
      </c>
      <c r="AV8" s="34">
        <v>0</v>
      </c>
      <c r="AW8" s="34">
        <v>3479211.0095095066</v>
      </c>
      <c r="AX8" s="34">
        <v>4608.2265026615978</v>
      </c>
      <c r="AY8" s="34">
        <v>4630.5959324999994</v>
      </c>
      <c r="AZ8" s="36">
        <v>-4.8307885560476141E-3</v>
      </c>
      <c r="BA8" s="36">
        <v>0</v>
      </c>
      <c r="BB8" s="34">
        <v>0</v>
      </c>
      <c r="BC8" s="35">
        <v>3720243.0095095066</v>
      </c>
      <c r="BD8" s="35">
        <v>4927.4741847808036</v>
      </c>
      <c r="BE8" s="36">
        <v>-6.415832277750777E-4</v>
      </c>
      <c r="BF8" s="34">
        <v>-18250.588603438286</v>
      </c>
      <c r="BG8" s="34">
        <v>3701992.4209060683</v>
      </c>
      <c r="BH8" s="37">
        <v>3512475.0714334608</v>
      </c>
      <c r="BI8" s="38">
        <f t="shared" si="2"/>
        <v>189517.34947260749</v>
      </c>
      <c r="BJ8" s="37">
        <v>-25002</v>
      </c>
      <c r="BK8" s="38">
        <f t="shared" si="0"/>
        <v>164515.34947260749</v>
      </c>
      <c r="BL8" s="30" t="str">
        <f t="shared" si="1"/>
        <v>Primary</v>
      </c>
      <c r="BM8" s="39">
        <f t="shared" si="3"/>
        <v>35</v>
      </c>
      <c r="BN8" s="39">
        <f>VLOOKUP($C8,'[1]Adjusted Factors'!$D3:$AB$70,10,0)</f>
        <v>755</v>
      </c>
      <c r="BO8" s="39">
        <f>VLOOKUP($C8,'[1]14-15 submitted baselines'!$B$1:$L$70,6,0)</f>
        <v>720</v>
      </c>
      <c r="BP8" s="30"/>
    </row>
    <row r="9" spans="1:68" x14ac:dyDescent="0.2">
      <c r="A9" s="1">
        <v>9</v>
      </c>
      <c r="B9" s="32">
        <v>101192</v>
      </c>
      <c r="C9" s="32">
        <v>3012009</v>
      </c>
      <c r="D9" s="33" t="s">
        <v>75</v>
      </c>
      <c r="E9" s="34">
        <v>1856400</v>
      </c>
      <c r="F9" s="34">
        <v>0</v>
      </c>
      <c r="G9" s="34">
        <v>0</v>
      </c>
      <c r="H9" s="34">
        <v>37676.987447698746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701.46137787056398</v>
      </c>
      <c r="O9" s="34">
        <v>300.62630480167007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58401.680672268922</v>
      </c>
      <c r="W9" s="34">
        <v>0</v>
      </c>
      <c r="X9" s="34">
        <v>2510.460251046025</v>
      </c>
      <c r="Y9" s="34">
        <v>56980.6451612905</v>
      </c>
      <c r="Z9" s="34">
        <v>0</v>
      </c>
      <c r="AA9" s="34">
        <v>0</v>
      </c>
      <c r="AB9" s="34">
        <v>0</v>
      </c>
      <c r="AC9" s="34">
        <v>135000</v>
      </c>
      <c r="AD9" s="34">
        <v>0</v>
      </c>
      <c r="AE9" s="34">
        <v>0</v>
      </c>
      <c r="AF9" s="34">
        <v>0</v>
      </c>
      <c r="AG9" s="34">
        <v>35513</v>
      </c>
      <c r="AH9" s="34">
        <v>0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1856400</v>
      </c>
      <c r="AQ9" s="34">
        <v>156571.86121497644</v>
      </c>
      <c r="AR9" s="34">
        <v>170513</v>
      </c>
      <c r="AS9" s="34">
        <v>75819.138885139866</v>
      </c>
      <c r="AT9" s="35">
        <v>2183484.8612149768</v>
      </c>
      <c r="AU9" s="34">
        <v>2183484.8612149763</v>
      </c>
      <c r="AV9" s="34">
        <v>0</v>
      </c>
      <c r="AW9" s="34">
        <v>2012971.8612149768</v>
      </c>
      <c r="AX9" s="34">
        <v>4193.6913775312014</v>
      </c>
      <c r="AY9" s="34">
        <v>4207.4195422594139</v>
      </c>
      <c r="AZ9" s="36">
        <v>-3.2628466427762951E-3</v>
      </c>
      <c r="BA9" s="36">
        <v>0</v>
      </c>
      <c r="BB9" s="34">
        <v>0</v>
      </c>
      <c r="BC9" s="35">
        <v>2183484.8612149768</v>
      </c>
      <c r="BD9" s="35">
        <v>4548.9267941978678</v>
      </c>
      <c r="BE9" s="36">
        <v>-2.9025017483180759E-3</v>
      </c>
      <c r="BF9" s="34">
        <v>-11603.02321807997</v>
      </c>
      <c r="BG9" s="34">
        <v>2171881.8379968968</v>
      </c>
      <c r="BH9" s="37">
        <v>2155764.9412332191</v>
      </c>
      <c r="BI9" s="38">
        <f t="shared" si="2"/>
        <v>16116.896763677709</v>
      </c>
      <c r="BJ9" s="37">
        <v>-943</v>
      </c>
      <c r="BK9" s="38">
        <f t="shared" si="0"/>
        <v>15173.896763677709</v>
      </c>
      <c r="BL9" s="30" t="str">
        <f t="shared" si="1"/>
        <v>Primary</v>
      </c>
      <c r="BM9" s="39">
        <f t="shared" si="3"/>
        <v>2</v>
      </c>
      <c r="BN9" s="39">
        <f>VLOOKUP($C9,'[1]Adjusted Factors'!$D4:$AB$70,10,0)</f>
        <v>480</v>
      </c>
      <c r="BO9" s="39">
        <f>VLOOKUP($C9,'[1]14-15 submitted baselines'!$B$1:$L$70,6,0)</f>
        <v>478</v>
      </c>
      <c r="BP9" s="30"/>
    </row>
    <row r="10" spans="1:68" x14ac:dyDescent="0.2">
      <c r="A10" s="1">
        <v>10</v>
      </c>
      <c r="B10" s="32">
        <v>101193</v>
      </c>
      <c r="C10" s="32">
        <v>3012010</v>
      </c>
      <c r="D10" s="33" t="s">
        <v>76</v>
      </c>
      <c r="E10" s="34">
        <v>3469147.5</v>
      </c>
      <c r="F10" s="34">
        <v>0</v>
      </c>
      <c r="G10" s="34">
        <v>0</v>
      </c>
      <c r="H10" s="34">
        <v>77865.492700729927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1993.3333333333312</v>
      </c>
      <c r="O10" s="34">
        <v>398.66666666666629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294139.57399103121</v>
      </c>
      <c r="W10" s="34">
        <v>0</v>
      </c>
      <c r="X10" s="34">
        <v>0</v>
      </c>
      <c r="Y10" s="34">
        <v>272960.58832128585</v>
      </c>
      <c r="Z10" s="34">
        <v>0</v>
      </c>
      <c r="AA10" s="34">
        <v>0</v>
      </c>
      <c r="AB10" s="34">
        <v>0</v>
      </c>
      <c r="AC10" s="34">
        <v>135000</v>
      </c>
      <c r="AD10" s="34">
        <v>0</v>
      </c>
      <c r="AE10" s="34">
        <v>0</v>
      </c>
      <c r="AF10" s="34">
        <v>100000</v>
      </c>
      <c r="AG10" s="34">
        <v>133489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3469147.5</v>
      </c>
      <c r="AQ10" s="34">
        <v>647357.65501304693</v>
      </c>
      <c r="AR10" s="34">
        <v>368489</v>
      </c>
      <c r="AS10" s="34">
        <v>311893.33467165078</v>
      </c>
      <c r="AT10" s="35">
        <v>4484994.1550130472</v>
      </c>
      <c r="AU10" s="34">
        <v>4484994.1550130472</v>
      </c>
      <c r="AV10" s="34">
        <v>0</v>
      </c>
      <c r="AW10" s="34">
        <v>4216505.1550130472</v>
      </c>
      <c r="AX10" s="34">
        <v>4700.674643269841</v>
      </c>
      <c r="AY10" s="34">
        <v>4634.1565677018634</v>
      </c>
      <c r="AZ10" s="36">
        <v>1.4353868842408302E-2</v>
      </c>
      <c r="BA10" s="36">
        <v>0</v>
      </c>
      <c r="BB10" s="34">
        <v>0</v>
      </c>
      <c r="BC10" s="35">
        <v>4484994.1550130472</v>
      </c>
      <c r="BD10" s="35">
        <v>4999.993483849551</v>
      </c>
      <c r="BE10" s="36">
        <v>7.4182919430487715E-3</v>
      </c>
      <c r="BF10" s="34">
        <v>-21683.149638786945</v>
      </c>
      <c r="BG10" s="34">
        <v>4463311.0053742602</v>
      </c>
      <c r="BH10" s="37">
        <v>3953335.036990019</v>
      </c>
      <c r="BI10" s="38">
        <f t="shared" si="2"/>
        <v>509975.96838424122</v>
      </c>
      <c r="BJ10" s="37">
        <v>-3629</v>
      </c>
      <c r="BK10" s="38">
        <f t="shared" si="0"/>
        <v>506346.96838424122</v>
      </c>
      <c r="BL10" s="30" t="str">
        <f t="shared" si="1"/>
        <v>Primary</v>
      </c>
      <c r="BM10" s="39">
        <f t="shared" si="3"/>
        <v>92</v>
      </c>
      <c r="BN10" s="39">
        <f>VLOOKUP($C10,'[1]Adjusted Factors'!$D5:$AB$70,10,0)</f>
        <v>897</v>
      </c>
      <c r="BO10" s="39">
        <f>VLOOKUP($C10,'[1]14-15 submitted baselines'!$B$1:$L$70,6,0)</f>
        <v>805</v>
      </c>
      <c r="BP10" s="30"/>
    </row>
    <row r="11" spans="1:68" x14ac:dyDescent="0.2">
      <c r="A11" s="1">
        <v>11</v>
      </c>
      <c r="B11" s="32">
        <v>101196</v>
      </c>
      <c r="C11" s="32">
        <v>3012013</v>
      </c>
      <c r="D11" s="33" t="s">
        <v>77</v>
      </c>
      <c r="E11" s="34">
        <v>3202290</v>
      </c>
      <c r="F11" s="34">
        <v>0</v>
      </c>
      <c r="G11" s="34">
        <v>0</v>
      </c>
      <c r="H11" s="34">
        <v>117003.92727272726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15021.695760598514</v>
      </c>
      <c r="O11" s="34">
        <v>16312.219451371562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228184.65444287722</v>
      </c>
      <c r="W11" s="34">
        <v>0</v>
      </c>
      <c r="X11" s="34">
        <v>0</v>
      </c>
      <c r="Y11" s="34">
        <v>246507.22016308355</v>
      </c>
      <c r="Z11" s="34">
        <v>0</v>
      </c>
      <c r="AA11" s="34">
        <v>96868.799999999872</v>
      </c>
      <c r="AB11" s="34">
        <v>0</v>
      </c>
      <c r="AC11" s="34">
        <v>135000</v>
      </c>
      <c r="AD11" s="34">
        <v>0</v>
      </c>
      <c r="AE11" s="34">
        <v>0</v>
      </c>
      <c r="AF11" s="34">
        <v>0</v>
      </c>
      <c r="AG11" s="34">
        <v>47608</v>
      </c>
      <c r="AH11" s="34">
        <v>0</v>
      </c>
      <c r="AI11" s="34">
        <v>0</v>
      </c>
      <c r="AJ11" s="34">
        <v>54000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3202290</v>
      </c>
      <c r="AQ11" s="34">
        <v>719898.51709065796</v>
      </c>
      <c r="AR11" s="34">
        <v>236608</v>
      </c>
      <c r="AS11" s="34">
        <v>305009.1837994472</v>
      </c>
      <c r="AT11" s="35">
        <v>4158796.5170906577</v>
      </c>
      <c r="AU11" s="34">
        <v>4158796.5170906577</v>
      </c>
      <c r="AV11" s="34">
        <v>0</v>
      </c>
      <c r="AW11" s="34">
        <v>3922188.5170906577</v>
      </c>
      <c r="AX11" s="34">
        <v>4736.9426534911327</v>
      </c>
      <c r="AY11" s="34">
        <v>4567.0075319226116</v>
      </c>
      <c r="AZ11" s="36">
        <v>3.7209293039414365E-2</v>
      </c>
      <c r="BA11" s="36">
        <v>-6.1092930394143659E-3</v>
      </c>
      <c r="BB11" s="34">
        <v>-23102.183105702614</v>
      </c>
      <c r="BC11" s="35">
        <v>4135694.3339849552</v>
      </c>
      <c r="BD11" s="35">
        <v>4994.7999202716846</v>
      </c>
      <c r="BE11" s="36">
        <v>1.6598589398220343E-2</v>
      </c>
      <c r="BF11" s="34">
        <v>-20015.215051187948</v>
      </c>
      <c r="BG11" s="34">
        <v>4115679.1189337671</v>
      </c>
      <c r="BH11" s="37">
        <v>4020085.8289433294</v>
      </c>
      <c r="BI11" s="38">
        <f t="shared" si="2"/>
        <v>95593.289990437683</v>
      </c>
      <c r="BJ11" s="37">
        <v>-1268</v>
      </c>
      <c r="BK11" s="38">
        <f t="shared" si="0"/>
        <v>94325.289990437683</v>
      </c>
      <c r="BL11" s="30" t="str">
        <f t="shared" si="1"/>
        <v>Primary</v>
      </c>
      <c r="BM11" s="39">
        <f t="shared" si="3"/>
        <v>1</v>
      </c>
      <c r="BN11" s="39">
        <f>VLOOKUP($C11,'[1]Adjusted Factors'!$D6:$AB$70,10,0)</f>
        <v>828</v>
      </c>
      <c r="BO11" s="39">
        <f>VLOOKUP($C11,'[1]14-15 submitted baselines'!$B$1:$L$70,6,0)</f>
        <v>827</v>
      </c>
      <c r="BP11" s="30"/>
    </row>
    <row r="12" spans="1:68" x14ac:dyDescent="0.2">
      <c r="A12" s="1">
        <v>12</v>
      </c>
      <c r="B12" s="32">
        <v>101198</v>
      </c>
      <c r="C12" s="32">
        <v>3012015</v>
      </c>
      <c r="D12" s="33" t="s">
        <v>78</v>
      </c>
      <c r="E12" s="34">
        <v>3913910</v>
      </c>
      <c r="F12" s="34">
        <v>0</v>
      </c>
      <c r="G12" s="34">
        <v>0</v>
      </c>
      <c r="H12" s="34">
        <v>117284.52155625657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14595.175879396968</v>
      </c>
      <c r="O12" s="34">
        <v>3051.2562814070329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279776.07934655785</v>
      </c>
      <c r="W12" s="34">
        <v>0</v>
      </c>
      <c r="X12" s="34">
        <v>1064.143007360673</v>
      </c>
      <c r="Y12" s="34">
        <v>280926.45232543157</v>
      </c>
      <c r="Z12" s="34">
        <v>0</v>
      </c>
      <c r="AA12" s="34">
        <v>36691.200000000186</v>
      </c>
      <c r="AB12" s="34">
        <v>0</v>
      </c>
      <c r="AC12" s="34">
        <v>135000</v>
      </c>
      <c r="AD12" s="34">
        <v>0</v>
      </c>
      <c r="AE12" s="34">
        <v>0</v>
      </c>
      <c r="AF12" s="34">
        <v>100000</v>
      </c>
      <c r="AG12" s="34">
        <v>96924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3913910</v>
      </c>
      <c r="AQ12" s="34">
        <v>733388.82839641091</v>
      </c>
      <c r="AR12" s="34">
        <v>331924</v>
      </c>
      <c r="AS12" s="34">
        <v>339568.71310355986</v>
      </c>
      <c r="AT12" s="35">
        <v>4979222.8283964107</v>
      </c>
      <c r="AU12" s="34">
        <v>4979222.8283964107</v>
      </c>
      <c r="AV12" s="34">
        <v>0</v>
      </c>
      <c r="AW12" s="34">
        <v>4747298.8283964107</v>
      </c>
      <c r="AX12" s="34">
        <v>4691.0067474272837</v>
      </c>
      <c r="AY12" s="34">
        <v>4722.1778298491381</v>
      </c>
      <c r="AZ12" s="36">
        <v>-6.6009971553422512E-3</v>
      </c>
      <c r="BA12" s="36">
        <v>0</v>
      </c>
      <c r="BB12" s="34">
        <v>0</v>
      </c>
      <c r="BC12" s="35">
        <v>4979222.8283964107</v>
      </c>
      <c r="BD12" s="35">
        <v>4920.1806604707617</v>
      </c>
      <c r="BE12" s="36">
        <v>1.3866301746350507E-2</v>
      </c>
      <c r="BF12" s="34">
        <v>-24463.040618118604</v>
      </c>
      <c r="BG12" s="34">
        <v>4954759.7877782919</v>
      </c>
      <c r="BH12" s="37">
        <v>4455039.4261291791</v>
      </c>
      <c r="BI12" s="38">
        <f t="shared" si="2"/>
        <v>499720.36164911278</v>
      </c>
      <c r="BJ12" s="37">
        <v>-110624</v>
      </c>
      <c r="BK12" s="38">
        <f t="shared" si="0"/>
        <v>389096.36164911278</v>
      </c>
      <c r="BL12" s="30" t="str">
        <f t="shared" si="1"/>
        <v>Primary</v>
      </c>
      <c r="BM12" s="39">
        <f t="shared" si="3"/>
        <v>84</v>
      </c>
      <c r="BN12" s="39">
        <f>VLOOKUP($C12,'[1]Adjusted Factors'!$D7:$AB$70,10,0)</f>
        <v>1012</v>
      </c>
      <c r="BO12" s="39">
        <f>VLOOKUP($C12,'[1]14-15 submitted baselines'!$B$1:$L$70,6,0)</f>
        <v>928</v>
      </c>
      <c r="BP12" s="30"/>
    </row>
    <row r="13" spans="1:68" x14ac:dyDescent="0.2">
      <c r="A13" s="1">
        <v>13</v>
      </c>
      <c r="B13" s="32">
        <v>101202</v>
      </c>
      <c r="C13" s="32">
        <v>3012024</v>
      </c>
      <c r="D13" s="33" t="s">
        <v>79</v>
      </c>
      <c r="E13" s="34">
        <v>2123257.5</v>
      </c>
      <c r="F13" s="34">
        <v>0</v>
      </c>
      <c r="G13" s="34">
        <v>0</v>
      </c>
      <c r="H13" s="34">
        <v>61305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951.73357664233504</v>
      </c>
      <c r="O13" s="34">
        <v>100.18248175182507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116662.49999999993</v>
      </c>
      <c r="W13" s="34">
        <v>0</v>
      </c>
      <c r="X13" s="34">
        <v>0</v>
      </c>
      <c r="Y13" s="34">
        <v>148171.90126429874</v>
      </c>
      <c r="Z13" s="34">
        <v>0</v>
      </c>
      <c r="AA13" s="34">
        <v>13658.400000000085</v>
      </c>
      <c r="AB13" s="34">
        <v>0</v>
      </c>
      <c r="AC13" s="34">
        <v>135000</v>
      </c>
      <c r="AD13" s="34">
        <v>0</v>
      </c>
      <c r="AE13" s="34">
        <v>0</v>
      </c>
      <c r="AF13" s="34">
        <v>0</v>
      </c>
      <c r="AG13" s="34">
        <v>42205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2123257.5</v>
      </c>
      <c r="AQ13" s="34">
        <v>340849.71732269292</v>
      </c>
      <c r="AR13" s="34">
        <v>177205</v>
      </c>
      <c r="AS13" s="34">
        <v>178824.40126429874</v>
      </c>
      <c r="AT13" s="35">
        <v>2641312.2173226927</v>
      </c>
      <c r="AU13" s="34">
        <v>2641312.2173226927</v>
      </c>
      <c r="AV13" s="34">
        <v>0</v>
      </c>
      <c r="AW13" s="34">
        <v>2464107.2173226927</v>
      </c>
      <c r="AX13" s="34">
        <v>4488.3555871087301</v>
      </c>
      <c r="AY13" s="34">
        <v>4484.1531652255635</v>
      </c>
      <c r="AZ13" s="36">
        <v>9.3717179773345589E-4</v>
      </c>
      <c r="BA13" s="36">
        <v>0</v>
      </c>
      <c r="BB13" s="34">
        <v>0</v>
      </c>
      <c r="BC13" s="35">
        <v>2641312.2173226927</v>
      </c>
      <c r="BD13" s="35">
        <v>4811.1333648865075</v>
      </c>
      <c r="BE13" s="36">
        <v>-7.1323426579593674E-3</v>
      </c>
      <c r="BF13" s="34">
        <v>-13270.957805678965</v>
      </c>
      <c r="BG13" s="34">
        <v>2628041.2595170136</v>
      </c>
      <c r="BH13" s="37">
        <v>2550139.0838570269</v>
      </c>
      <c r="BI13" s="38">
        <f t="shared" si="2"/>
        <v>77902.175659986679</v>
      </c>
      <c r="BJ13" s="37">
        <v>15135</v>
      </c>
      <c r="BK13" s="38">
        <f t="shared" si="0"/>
        <v>93037.175659986679</v>
      </c>
      <c r="BL13" s="30" t="str">
        <f t="shared" si="1"/>
        <v>Primary</v>
      </c>
      <c r="BM13" s="39">
        <f t="shared" si="3"/>
        <v>17</v>
      </c>
      <c r="BN13" s="39">
        <f>VLOOKUP($C13,'[1]Adjusted Factors'!$D8:$AB$70,10,0)</f>
        <v>549</v>
      </c>
      <c r="BO13" s="39">
        <f>VLOOKUP($C13,'[1]14-15 submitted baselines'!$B$1:$L$70,6,0)</f>
        <v>532</v>
      </c>
      <c r="BP13" s="30"/>
    </row>
    <row r="14" spans="1:68" x14ac:dyDescent="0.2">
      <c r="A14" s="1">
        <v>14</v>
      </c>
      <c r="B14" s="32">
        <v>101203</v>
      </c>
      <c r="C14" s="32">
        <v>3012030</v>
      </c>
      <c r="D14" s="33" t="s">
        <v>80</v>
      </c>
      <c r="E14" s="34">
        <v>1407770</v>
      </c>
      <c r="F14" s="34">
        <v>0</v>
      </c>
      <c r="G14" s="34">
        <v>0</v>
      </c>
      <c r="H14" s="34">
        <v>32674.530386740327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151.6666666666666</v>
      </c>
      <c r="O14" s="34">
        <v>1718.888888888888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104779.99999999999</v>
      </c>
      <c r="W14" s="34">
        <v>0</v>
      </c>
      <c r="X14" s="34">
        <v>0</v>
      </c>
      <c r="Y14" s="34">
        <v>71606.557377049103</v>
      </c>
      <c r="Z14" s="34">
        <v>0</v>
      </c>
      <c r="AA14" s="34">
        <v>0</v>
      </c>
      <c r="AB14" s="34">
        <v>0</v>
      </c>
      <c r="AC14" s="34">
        <v>135000</v>
      </c>
      <c r="AD14" s="34">
        <v>0</v>
      </c>
      <c r="AE14" s="34">
        <v>0</v>
      </c>
      <c r="AF14" s="34">
        <v>0</v>
      </c>
      <c r="AG14" s="34">
        <v>44009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1407770</v>
      </c>
      <c r="AQ14" s="34">
        <v>210931.64331934496</v>
      </c>
      <c r="AR14" s="34">
        <v>179009</v>
      </c>
      <c r="AS14" s="34">
        <v>87943.822570419259</v>
      </c>
      <c r="AT14" s="35">
        <v>1797710.6433193451</v>
      </c>
      <c r="AU14" s="34">
        <v>1797710.6433193451</v>
      </c>
      <c r="AV14" s="34">
        <v>0</v>
      </c>
      <c r="AW14" s="34">
        <v>1618701.6433193451</v>
      </c>
      <c r="AX14" s="34">
        <v>4446.9825365916076</v>
      </c>
      <c r="AY14" s="34">
        <v>4001.8765229916894</v>
      </c>
      <c r="AZ14" s="36">
        <v>0.11122432464936964</v>
      </c>
      <c r="BA14" s="36">
        <v>-8.0124324649369638E-2</v>
      </c>
      <c r="BB14" s="34">
        <v>-116715.74595949511</v>
      </c>
      <c r="BC14" s="35">
        <v>1680994.8973598499</v>
      </c>
      <c r="BD14" s="35">
        <v>4618.1178498896979</v>
      </c>
      <c r="BE14" s="36">
        <v>2.4245049055116041E-2</v>
      </c>
      <c r="BF14" s="34">
        <v>-8798.9592737106432</v>
      </c>
      <c r="BG14" s="34">
        <v>1672195.9380861393</v>
      </c>
      <c r="BH14" s="37">
        <v>1608833.2247865901</v>
      </c>
      <c r="BI14" s="38">
        <f t="shared" si="2"/>
        <v>63362.713299549185</v>
      </c>
      <c r="BJ14" s="37">
        <v>3991</v>
      </c>
      <c r="BK14" s="38">
        <f t="shared" si="0"/>
        <v>67353.713299549185</v>
      </c>
      <c r="BL14" s="30" t="str">
        <f t="shared" si="1"/>
        <v>Primary</v>
      </c>
      <c r="BM14" s="39">
        <f t="shared" si="3"/>
        <v>3</v>
      </c>
      <c r="BN14" s="39">
        <f>VLOOKUP($C14,'[1]Adjusted Factors'!$D9:$AB$70,10,0)</f>
        <v>364</v>
      </c>
      <c r="BO14" s="39">
        <f>VLOOKUP($C14,'[1]14-15 submitted baselines'!$B$1:$L$70,6,0)</f>
        <v>361</v>
      </c>
      <c r="BP14" s="30"/>
    </row>
    <row r="15" spans="1:68" x14ac:dyDescent="0.2">
      <c r="A15" s="1">
        <v>15</v>
      </c>
      <c r="B15" s="32">
        <v>101206</v>
      </c>
      <c r="C15" s="32">
        <v>3012033</v>
      </c>
      <c r="D15" s="33" t="s">
        <v>81</v>
      </c>
      <c r="E15" s="34">
        <v>3310580</v>
      </c>
      <c r="F15" s="34">
        <v>0</v>
      </c>
      <c r="G15" s="34">
        <v>0</v>
      </c>
      <c r="H15" s="34">
        <v>122897.14285714286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1051.2280701754373</v>
      </c>
      <c r="O15" s="34">
        <v>1902.2222222222201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109157.49318801089</v>
      </c>
      <c r="W15" s="34">
        <v>0</v>
      </c>
      <c r="X15" s="34">
        <v>1515.9386068476979</v>
      </c>
      <c r="Y15" s="34">
        <v>221843.91854705563</v>
      </c>
      <c r="Z15" s="34">
        <v>0</v>
      </c>
      <c r="AA15" s="34">
        <v>0</v>
      </c>
      <c r="AB15" s="34">
        <v>0</v>
      </c>
      <c r="AC15" s="34">
        <v>135000</v>
      </c>
      <c r="AD15" s="34">
        <v>0</v>
      </c>
      <c r="AE15" s="34">
        <v>0</v>
      </c>
      <c r="AF15" s="34">
        <v>0</v>
      </c>
      <c r="AG15" s="34">
        <v>46071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3310580</v>
      </c>
      <c r="AQ15" s="34">
        <v>458367.9434914547</v>
      </c>
      <c r="AR15" s="34">
        <v>181071</v>
      </c>
      <c r="AS15" s="34">
        <v>283292.48997562705</v>
      </c>
      <c r="AT15" s="35">
        <v>3950018.9434914547</v>
      </c>
      <c r="AU15" s="34">
        <v>3950018.9434914542</v>
      </c>
      <c r="AV15" s="34">
        <v>0</v>
      </c>
      <c r="AW15" s="34">
        <v>3768947.9434914547</v>
      </c>
      <c r="AX15" s="34">
        <v>4402.976569499363</v>
      </c>
      <c r="AY15" s="34">
        <v>4461.4494825567499</v>
      </c>
      <c r="AZ15" s="36">
        <v>-1.3106259139771202E-2</v>
      </c>
      <c r="BA15" s="36">
        <v>0</v>
      </c>
      <c r="BB15" s="34">
        <v>0</v>
      </c>
      <c r="BC15" s="35">
        <v>3950018.9434914547</v>
      </c>
      <c r="BD15" s="35">
        <v>4614.5081115554376</v>
      </c>
      <c r="BE15" s="36">
        <v>-1.3397879433752591E-2</v>
      </c>
      <c r="BF15" s="34">
        <v>-20692.058072242613</v>
      </c>
      <c r="BG15" s="34">
        <v>3929326.8854192123</v>
      </c>
      <c r="BH15" s="37">
        <v>3871101.8169451444</v>
      </c>
      <c r="BI15" s="38">
        <f t="shared" si="2"/>
        <v>58225.068474067841</v>
      </c>
      <c r="BJ15" s="37">
        <v>-511</v>
      </c>
      <c r="BK15" s="38">
        <f t="shared" si="0"/>
        <v>57714.068474067841</v>
      </c>
      <c r="BL15" s="30" t="str">
        <f t="shared" si="1"/>
        <v>Primary</v>
      </c>
      <c r="BM15" s="39">
        <f t="shared" si="3"/>
        <v>19</v>
      </c>
      <c r="BN15" s="39">
        <f>VLOOKUP($C15,'[1]Adjusted Factors'!$D10:$AB$70,10,0)</f>
        <v>856</v>
      </c>
      <c r="BO15" s="39">
        <f>VLOOKUP($C15,'[1]14-15 submitted baselines'!$B$1:$L$70,6,0)</f>
        <v>837</v>
      </c>
      <c r="BP15" s="30"/>
    </row>
    <row r="16" spans="1:68" x14ac:dyDescent="0.2">
      <c r="A16" s="1">
        <v>16</v>
      </c>
      <c r="B16" s="32">
        <v>101210</v>
      </c>
      <c r="C16" s="32">
        <v>3012042</v>
      </c>
      <c r="D16" s="33" t="s">
        <v>82</v>
      </c>
      <c r="E16" s="34">
        <v>1024887.5</v>
      </c>
      <c r="F16" s="34">
        <v>0</v>
      </c>
      <c r="G16" s="34">
        <v>0</v>
      </c>
      <c r="H16" s="34">
        <v>34523.611111111109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150.5681818181823</v>
      </c>
      <c r="O16" s="34">
        <v>10740.530303030295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62538.494318181831</v>
      </c>
      <c r="W16" s="34">
        <v>0</v>
      </c>
      <c r="X16" s="34">
        <v>981.48148148148152</v>
      </c>
      <c r="Y16" s="34">
        <v>134909.09090909082</v>
      </c>
      <c r="Z16" s="34">
        <v>0</v>
      </c>
      <c r="AA16" s="34">
        <v>0</v>
      </c>
      <c r="AB16" s="34">
        <v>0</v>
      </c>
      <c r="AC16" s="34">
        <v>135000</v>
      </c>
      <c r="AD16" s="34">
        <v>0</v>
      </c>
      <c r="AE16" s="34">
        <v>0</v>
      </c>
      <c r="AF16" s="34">
        <v>0</v>
      </c>
      <c r="AG16" s="34">
        <v>17195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1024887.5</v>
      </c>
      <c r="AQ16" s="34">
        <v>243843.77630471374</v>
      </c>
      <c r="AR16" s="34">
        <v>152195</v>
      </c>
      <c r="AS16" s="34">
        <v>152170.89646464639</v>
      </c>
      <c r="AT16" s="35">
        <v>1420926.2763047137</v>
      </c>
      <c r="AU16" s="34">
        <v>1420926.2763047137</v>
      </c>
      <c r="AV16" s="34">
        <v>0</v>
      </c>
      <c r="AW16" s="34">
        <v>1268731.2763047137</v>
      </c>
      <c r="AX16" s="34">
        <v>4787.6651936026929</v>
      </c>
      <c r="AY16" s="34">
        <v>4327.4788671698116</v>
      </c>
      <c r="AZ16" s="36">
        <v>0.10634051385532126</v>
      </c>
      <c r="BA16" s="36">
        <v>-7.5240513855321253E-2</v>
      </c>
      <c r="BB16" s="34">
        <v>-86284.459420933534</v>
      </c>
      <c r="BC16" s="35">
        <v>1334641.8168837801</v>
      </c>
      <c r="BD16" s="35">
        <v>5036.3842146557736</v>
      </c>
      <c r="BE16" s="36">
        <v>2.7839924984782716E-2</v>
      </c>
      <c r="BF16" s="34">
        <v>-6405.8357349816497</v>
      </c>
      <c r="BG16" s="34">
        <v>1328235.9811487985</v>
      </c>
      <c r="BH16" s="37">
        <v>1284658.8998379349</v>
      </c>
      <c r="BI16" s="38">
        <f t="shared" si="2"/>
        <v>43577.081310863607</v>
      </c>
      <c r="BJ16" s="37">
        <v>-485</v>
      </c>
      <c r="BK16" s="38">
        <f t="shared" si="0"/>
        <v>43092.081310863607</v>
      </c>
      <c r="BL16" s="30" t="str">
        <f t="shared" si="1"/>
        <v>Primary</v>
      </c>
      <c r="BM16" s="39">
        <f>BN16-BO16</f>
        <v>0</v>
      </c>
      <c r="BN16" s="39">
        <f>VLOOKUP($C16,'[1]Adjusted Factors'!$D11:$AB$70,10,0)</f>
        <v>265</v>
      </c>
      <c r="BO16" s="39">
        <f>VLOOKUP($C16,'[1]14-15 submitted baselines'!$B$1:$L$70,6,0)</f>
        <v>265</v>
      </c>
      <c r="BP16" s="30"/>
    </row>
    <row r="17" spans="1:68" x14ac:dyDescent="0.2">
      <c r="A17" s="1">
        <v>17</v>
      </c>
      <c r="B17" s="32">
        <v>101211</v>
      </c>
      <c r="C17" s="32">
        <v>3012043</v>
      </c>
      <c r="D17" s="33" t="s">
        <v>83</v>
      </c>
      <c r="E17" s="34">
        <v>1206660</v>
      </c>
      <c r="F17" s="34">
        <v>0</v>
      </c>
      <c r="G17" s="34">
        <v>0</v>
      </c>
      <c r="H17" s="34">
        <v>31936.666666666672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939.13043478260909</v>
      </c>
      <c r="O17" s="34">
        <v>208.695652173913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83355.590551181158</v>
      </c>
      <c r="W17" s="34">
        <v>0</v>
      </c>
      <c r="X17" s="34">
        <v>1083.3333333333333</v>
      </c>
      <c r="Y17" s="34">
        <v>67492.065326023527</v>
      </c>
      <c r="Z17" s="34">
        <v>0</v>
      </c>
      <c r="AA17" s="34">
        <v>3427.2000000000317</v>
      </c>
      <c r="AB17" s="34">
        <v>0</v>
      </c>
      <c r="AC17" s="34">
        <v>135000</v>
      </c>
      <c r="AD17" s="34">
        <v>0</v>
      </c>
      <c r="AE17" s="34">
        <v>0</v>
      </c>
      <c r="AF17" s="34">
        <v>0</v>
      </c>
      <c r="AG17" s="34">
        <v>14100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1206660</v>
      </c>
      <c r="AQ17" s="34">
        <v>188442.68196416125</v>
      </c>
      <c r="AR17" s="34">
        <v>149100</v>
      </c>
      <c r="AS17" s="34">
        <v>83460.39865935687</v>
      </c>
      <c r="AT17" s="35">
        <v>1544202.6819641613</v>
      </c>
      <c r="AU17" s="34">
        <v>1544202.6819641613</v>
      </c>
      <c r="AV17" s="34">
        <v>0</v>
      </c>
      <c r="AW17" s="34">
        <v>1395102.6819641613</v>
      </c>
      <c r="AX17" s="34">
        <v>4471.4829550133372</v>
      </c>
      <c r="AY17" s="34">
        <v>4540.5429767605638</v>
      </c>
      <c r="AZ17" s="36">
        <v>-1.5209639486002E-2</v>
      </c>
      <c r="BA17" s="36">
        <v>2.0963948600200011E-4</v>
      </c>
      <c r="BB17" s="34">
        <v>296.98565389523975</v>
      </c>
      <c r="BC17" s="35">
        <v>1544499.6676180565</v>
      </c>
      <c r="BD17" s="35">
        <v>4950.3194474937709</v>
      </c>
      <c r="BE17" s="36">
        <v>-2.2481531175993941E-2</v>
      </c>
      <c r="BF17" s="34">
        <v>-7541.9650917519803</v>
      </c>
      <c r="BG17" s="34">
        <v>1536957.7025263046</v>
      </c>
      <c r="BH17" s="37">
        <v>1423399.4053588808</v>
      </c>
      <c r="BI17" s="38">
        <f t="shared" si="2"/>
        <v>113558.29716742388</v>
      </c>
      <c r="BJ17" s="37">
        <v>-390</v>
      </c>
      <c r="BK17" s="38">
        <f t="shared" si="0"/>
        <v>113168.29716742388</v>
      </c>
      <c r="BL17" s="30" t="str">
        <f t="shared" si="1"/>
        <v>Primary</v>
      </c>
      <c r="BM17" s="39">
        <f t="shared" si="3"/>
        <v>28</v>
      </c>
      <c r="BN17" s="39">
        <f>VLOOKUP($C17,'[1]Adjusted Factors'!$D12:$AB$70,10,0)</f>
        <v>312</v>
      </c>
      <c r="BO17" s="39">
        <f>VLOOKUP($C17,'[1]14-15 submitted baselines'!$B$1:$L$70,6,0)</f>
        <v>284</v>
      </c>
      <c r="BP17" s="30"/>
    </row>
    <row r="18" spans="1:68" x14ac:dyDescent="0.2">
      <c r="A18" s="1">
        <v>18</v>
      </c>
      <c r="B18" s="32">
        <v>101212</v>
      </c>
      <c r="C18" s="32">
        <v>3012047</v>
      </c>
      <c r="D18" s="33" t="s">
        <v>84</v>
      </c>
      <c r="E18" s="34">
        <v>2962505</v>
      </c>
      <c r="F18" s="34">
        <v>0</v>
      </c>
      <c r="G18" s="34">
        <v>0</v>
      </c>
      <c r="H18" s="34">
        <v>82016.639231824418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608.74172185430325</v>
      </c>
      <c r="O18" s="34">
        <v>2232.0529801324492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75026.027397260274</v>
      </c>
      <c r="W18" s="34">
        <v>0</v>
      </c>
      <c r="X18" s="34">
        <v>0</v>
      </c>
      <c r="Y18" s="34">
        <v>171467.2507294688</v>
      </c>
      <c r="Z18" s="34">
        <v>0</v>
      </c>
      <c r="AA18" s="34">
        <v>140817.59999999995</v>
      </c>
      <c r="AB18" s="34">
        <v>0</v>
      </c>
      <c r="AC18" s="34">
        <v>135000</v>
      </c>
      <c r="AD18" s="34">
        <v>0</v>
      </c>
      <c r="AE18" s="34">
        <v>0</v>
      </c>
      <c r="AF18" s="34">
        <v>0</v>
      </c>
      <c r="AG18" s="34">
        <v>76181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2962505</v>
      </c>
      <c r="AQ18" s="34">
        <v>472168.31206054019</v>
      </c>
      <c r="AR18" s="34">
        <v>211181</v>
      </c>
      <c r="AS18" s="34">
        <v>212475.57034538101</v>
      </c>
      <c r="AT18" s="35">
        <v>3645854.3120605401</v>
      </c>
      <c r="AU18" s="34">
        <v>3645854.3120605396</v>
      </c>
      <c r="AV18" s="34">
        <v>0</v>
      </c>
      <c r="AW18" s="34">
        <v>3434673.3120605401</v>
      </c>
      <c r="AX18" s="34">
        <v>4483.9077180946997</v>
      </c>
      <c r="AY18" s="34">
        <v>4375.3639960164837</v>
      </c>
      <c r="AZ18" s="36">
        <v>2.480792962072156E-2</v>
      </c>
      <c r="BA18" s="36">
        <v>0</v>
      </c>
      <c r="BB18" s="34">
        <v>0</v>
      </c>
      <c r="BC18" s="35">
        <v>3645854.3120605401</v>
      </c>
      <c r="BD18" s="35">
        <v>4759.6009295829508</v>
      </c>
      <c r="BE18" s="36">
        <v>2.5200931977365171E-2</v>
      </c>
      <c r="BF18" s="34">
        <v>-18516.491218852618</v>
      </c>
      <c r="BG18" s="34">
        <v>3627337.8208416873</v>
      </c>
      <c r="BH18" s="37">
        <v>3341813.389095467</v>
      </c>
      <c r="BI18" s="38">
        <f t="shared" si="2"/>
        <v>285524.43174622022</v>
      </c>
      <c r="BJ18" s="37">
        <v>-16631</v>
      </c>
      <c r="BK18" s="38">
        <f t="shared" si="0"/>
        <v>268893.43174622022</v>
      </c>
      <c r="BL18" s="30" t="str">
        <f t="shared" si="1"/>
        <v>Primary</v>
      </c>
      <c r="BM18" s="39">
        <f t="shared" si="3"/>
        <v>38</v>
      </c>
      <c r="BN18" s="39">
        <f>VLOOKUP($C18,'[1]Adjusted Factors'!$D13:$AB$70,10,0)</f>
        <v>766</v>
      </c>
      <c r="BO18" s="39">
        <f>VLOOKUP($C18,'[1]14-15 submitted baselines'!$B$1:$L$70,6,0)</f>
        <v>728</v>
      </c>
      <c r="BP18" s="30"/>
    </row>
    <row r="19" spans="1:68" x14ac:dyDescent="0.2">
      <c r="A19" s="1">
        <v>19</v>
      </c>
      <c r="B19" s="32">
        <v>101216</v>
      </c>
      <c r="C19" s="32">
        <v>3012052</v>
      </c>
      <c r="D19" s="33" t="s">
        <v>85</v>
      </c>
      <c r="E19" s="34">
        <v>1349757.5</v>
      </c>
      <c r="F19" s="34">
        <v>0</v>
      </c>
      <c r="G19" s="34">
        <v>0</v>
      </c>
      <c r="H19" s="34">
        <v>59526.844512195123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2162.3919308357399</v>
      </c>
      <c r="O19" s="34">
        <v>402.30547550432158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51221.607773851509</v>
      </c>
      <c r="W19" s="34">
        <v>0</v>
      </c>
      <c r="X19" s="34">
        <v>1064.0243902439024</v>
      </c>
      <c r="Y19" s="34">
        <v>88135.546920993744</v>
      </c>
      <c r="Z19" s="34">
        <v>0</v>
      </c>
      <c r="AA19" s="34">
        <v>10634.399999999992</v>
      </c>
      <c r="AB19" s="34">
        <v>0</v>
      </c>
      <c r="AC19" s="34">
        <v>135000</v>
      </c>
      <c r="AD19" s="34">
        <v>0</v>
      </c>
      <c r="AE19" s="34">
        <v>0</v>
      </c>
      <c r="AF19" s="34">
        <v>0</v>
      </c>
      <c r="AG19" s="34">
        <v>11922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1349757.5</v>
      </c>
      <c r="AQ19" s="34">
        <v>213147.12100362431</v>
      </c>
      <c r="AR19" s="34">
        <v>146922</v>
      </c>
      <c r="AS19" s="34">
        <v>117898.96917709131</v>
      </c>
      <c r="AT19" s="35">
        <v>1709826.6210036243</v>
      </c>
      <c r="AU19" s="34">
        <v>1709826.6210036245</v>
      </c>
      <c r="AV19" s="34">
        <v>0</v>
      </c>
      <c r="AW19" s="34">
        <v>1562904.6210036243</v>
      </c>
      <c r="AX19" s="34">
        <v>4478.2367364000693</v>
      </c>
      <c r="AY19" s="34">
        <v>4537.9423087976538</v>
      </c>
      <c r="AZ19" s="36">
        <v>-1.3156970347955741E-2</v>
      </c>
      <c r="BA19" s="36">
        <v>0</v>
      </c>
      <c r="BB19" s="34">
        <v>0</v>
      </c>
      <c r="BC19" s="35">
        <v>1709826.6210036243</v>
      </c>
      <c r="BD19" s="35">
        <v>4899.2166790934789</v>
      </c>
      <c r="BE19" s="36">
        <v>-1.3851285578282857E-2</v>
      </c>
      <c r="BF19" s="34">
        <v>-8436.3647981456452</v>
      </c>
      <c r="BG19" s="34">
        <v>1701390.2562054787</v>
      </c>
      <c r="BH19" s="37">
        <v>1676298.1272629718</v>
      </c>
      <c r="BI19" s="38">
        <f t="shared" si="2"/>
        <v>25092.128942506853</v>
      </c>
      <c r="BJ19" s="37">
        <v>-262</v>
      </c>
      <c r="BK19" s="38">
        <f t="shared" si="0"/>
        <v>24830.128942506853</v>
      </c>
      <c r="BL19" s="30" t="str">
        <f t="shared" si="1"/>
        <v>Primary</v>
      </c>
      <c r="BM19" s="39">
        <f t="shared" si="3"/>
        <v>8</v>
      </c>
      <c r="BN19" s="39">
        <f>VLOOKUP($C19,'[1]Adjusted Factors'!$D14:$AB$70,10,0)</f>
        <v>349</v>
      </c>
      <c r="BO19" s="39">
        <f>VLOOKUP($C19,'[1]14-15 submitted baselines'!$B$1:$L$70,6,0)</f>
        <v>341</v>
      </c>
      <c r="BP19" s="30"/>
    </row>
    <row r="20" spans="1:68" x14ac:dyDescent="0.2">
      <c r="A20" s="1">
        <v>20</v>
      </c>
      <c r="B20" s="32">
        <v>101219</v>
      </c>
      <c r="C20" s="32">
        <v>3012055</v>
      </c>
      <c r="D20" s="33" t="s">
        <v>86</v>
      </c>
      <c r="E20" s="34">
        <v>1798387.5</v>
      </c>
      <c r="F20" s="34">
        <v>0</v>
      </c>
      <c r="G20" s="34">
        <v>0</v>
      </c>
      <c r="H20" s="34">
        <v>55490.6652360515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150.64794816414681</v>
      </c>
      <c r="O20" s="34">
        <v>2510.7991360691167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36855.000000000015</v>
      </c>
      <c r="W20" s="34">
        <v>0</v>
      </c>
      <c r="X20" s="34">
        <v>1995.7081545064377</v>
      </c>
      <c r="Y20" s="34">
        <v>94334.928229664889</v>
      </c>
      <c r="Z20" s="34">
        <v>0</v>
      </c>
      <c r="AA20" s="34">
        <v>0</v>
      </c>
      <c r="AB20" s="34">
        <v>0</v>
      </c>
      <c r="AC20" s="34">
        <v>135000</v>
      </c>
      <c r="AD20" s="34">
        <v>0</v>
      </c>
      <c r="AE20" s="34">
        <v>0</v>
      </c>
      <c r="AF20" s="34">
        <v>0</v>
      </c>
      <c r="AG20" s="34">
        <v>17341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1798387.5</v>
      </c>
      <c r="AQ20" s="34">
        <v>191337.74870445608</v>
      </c>
      <c r="AR20" s="34">
        <v>152341</v>
      </c>
      <c r="AS20" s="34">
        <v>122080.26084769063</v>
      </c>
      <c r="AT20" s="35">
        <v>2142066.2487044558</v>
      </c>
      <c r="AU20" s="34">
        <v>2142066.2487044563</v>
      </c>
      <c r="AV20" s="34">
        <v>0</v>
      </c>
      <c r="AW20" s="34">
        <v>1989725.2487044558</v>
      </c>
      <c r="AX20" s="34">
        <v>4278.9790294719478</v>
      </c>
      <c r="AY20" s="34">
        <v>4344.2235647311827</v>
      </c>
      <c r="AZ20" s="36">
        <v>-1.5018687295222613E-2</v>
      </c>
      <c r="BA20" s="36">
        <v>1.8687295222613587E-5</v>
      </c>
      <c r="BB20" s="34">
        <v>37.749531544232369</v>
      </c>
      <c r="BC20" s="35">
        <v>2142103.9982360001</v>
      </c>
      <c r="BD20" s="35">
        <v>4606.6752650236558</v>
      </c>
      <c r="BE20" s="36">
        <v>-2.9867911124637048E-2</v>
      </c>
      <c r="BF20" s="34">
        <v>-11240.428742514971</v>
      </c>
      <c r="BG20" s="34">
        <v>2130863.5694934851</v>
      </c>
      <c r="BH20" s="37">
        <v>2183780.9575907774</v>
      </c>
      <c r="BI20" s="38">
        <f t="shared" si="2"/>
        <v>-52917.388097292278</v>
      </c>
      <c r="BJ20" s="37">
        <v>35649</v>
      </c>
      <c r="BK20" s="38">
        <f t="shared" si="0"/>
        <v>-17268.388097292278</v>
      </c>
      <c r="BL20" s="30" t="str">
        <f t="shared" si="1"/>
        <v>Primary</v>
      </c>
      <c r="BM20" s="39">
        <f t="shared" si="3"/>
        <v>0</v>
      </c>
      <c r="BN20" s="39">
        <f>VLOOKUP($C20,'[1]Adjusted Factors'!$D15:$AB$70,10,0)</f>
        <v>465</v>
      </c>
      <c r="BO20" s="39">
        <f>VLOOKUP($C20,'[1]14-15 submitted baselines'!$B$1:$L$70,6,0)</f>
        <v>465</v>
      </c>
      <c r="BP20" s="30"/>
    </row>
    <row r="21" spans="1:68" x14ac:dyDescent="0.2">
      <c r="A21" s="1">
        <v>21</v>
      </c>
      <c r="B21" s="32">
        <v>101220</v>
      </c>
      <c r="C21" s="32">
        <v>3012056</v>
      </c>
      <c r="D21" s="33" t="s">
        <v>87</v>
      </c>
      <c r="E21" s="34">
        <v>1755845</v>
      </c>
      <c r="F21" s="34">
        <v>0</v>
      </c>
      <c r="G21" s="34">
        <v>0</v>
      </c>
      <c r="H21" s="34">
        <v>68971.046511627908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1216.0714285714294</v>
      </c>
      <c r="O21" s="34">
        <v>405.35714285714289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77820.725806451592</v>
      </c>
      <c r="W21" s="34">
        <v>0</v>
      </c>
      <c r="X21" s="34">
        <v>2111.6279069767443</v>
      </c>
      <c r="Y21" s="34">
        <v>117008.64374677149</v>
      </c>
      <c r="Z21" s="34">
        <v>0</v>
      </c>
      <c r="AA21" s="34">
        <v>10382.399999999991</v>
      </c>
      <c r="AB21" s="34">
        <v>0</v>
      </c>
      <c r="AC21" s="34">
        <v>135000</v>
      </c>
      <c r="AD21" s="34">
        <v>0</v>
      </c>
      <c r="AE21" s="34">
        <v>0</v>
      </c>
      <c r="AF21" s="34">
        <v>0</v>
      </c>
      <c r="AG21" s="34">
        <v>33647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1755845</v>
      </c>
      <c r="AQ21" s="34">
        <v>277915.87254325626</v>
      </c>
      <c r="AR21" s="34">
        <v>168647</v>
      </c>
      <c r="AS21" s="34">
        <v>151494.16700258543</v>
      </c>
      <c r="AT21" s="35">
        <v>2202407.8725432563</v>
      </c>
      <c r="AU21" s="34">
        <v>2202407.8725432558</v>
      </c>
      <c r="AV21" s="34">
        <v>0</v>
      </c>
      <c r="AW21" s="34">
        <v>2033760.8725432563</v>
      </c>
      <c r="AX21" s="34">
        <v>4479.6494989939565</v>
      </c>
      <c r="AY21" s="34">
        <v>4483.2116630232558</v>
      </c>
      <c r="AZ21" s="36">
        <v>-7.945562906787148E-4</v>
      </c>
      <c r="BA21" s="36">
        <v>0</v>
      </c>
      <c r="BB21" s="34">
        <v>0</v>
      </c>
      <c r="BC21" s="35">
        <v>2202407.8725432563</v>
      </c>
      <c r="BD21" s="35">
        <v>4851.1186619895516</v>
      </c>
      <c r="BE21" s="36">
        <v>-3.2635485933576458E-3</v>
      </c>
      <c r="BF21" s="34">
        <v>-10974.526127100638</v>
      </c>
      <c r="BG21" s="34">
        <v>2191433.3464161558</v>
      </c>
      <c r="BH21" s="37">
        <v>2070365.0151262821</v>
      </c>
      <c r="BI21" s="38">
        <f t="shared" si="2"/>
        <v>121068.33128987369</v>
      </c>
      <c r="BJ21" s="37">
        <v>-3617</v>
      </c>
      <c r="BK21" s="38">
        <f t="shared" si="0"/>
        <v>117451.33128987369</v>
      </c>
      <c r="BL21" s="30" t="str">
        <f t="shared" si="1"/>
        <v>Primary</v>
      </c>
      <c r="BM21" s="39">
        <f t="shared" si="3"/>
        <v>24</v>
      </c>
      <c r="BN21" s="39">
        <f>VLOOKUP($C21,'[1]Adjusted Factors'!$D16:$AB$70,10,0)</f>
        <v>454</v>
      </c>
      <c r="BO21" s="39">
        <f>VLOOKUP($C21,'[1]14-15 submitted baselines'!$B$1:$L$70,6,0)</f>
        <v>430</v>
      </c>
      <c r="BP21" s="30"/>
    </row>
    <row r="22" spans="1:68" x14ac:dyDescent="0.2">
      <c r="A22" s="1">
        <v>22</v>
      </c>
      <c r="B22" s="32">
        <v>101222</v>
      </c>
      <c r="C22" s="32">
        <v>3012059</v>
      </c>
      <c r="D22" s="33" t="s">
        <v>88</v>
      </c>
      <c r="E22" s="34">
        <v>3832692.5</v>
      </c>
      <c r="F22" s="34">
        <v>0</v>
      </c>
      <c r="G22" s="34">
        <v>0</v>
      </c>
      <c r="H22" s="34">
        <v>117523.43855693347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1567.3979591836742</v>
      </c>
      <c r="O22" s="34">
        <v>1112.3469387755135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159338.20858895697</v>
      </c>
      <c r="W22" s="34">
        <v>0</v>
      </c>
      <c r="X22" s="34">
        <v>1675.8737316798195</v>
      </c>
      <c r="Y22" s="34">
        <v>203287.45104524275</v>
      </c>
      <c r="Z22" s="34">
        <v>0</v>
      </c>
      <c r="AA22" s="34">
        <v>31197.599999999878</v>
      </c>
      <c r="AB22" s="34">
        <v>0</v>
      </c>
      <c r="AC22" s="34">
        <v>135000</v>
      </c>
      <c r="AD22" s="34">
        <v>0</v>
      </c>
      <c r="AE22" s="34">
        <v>0</v>
      </c>
      <c r="AF22" s="34">
        <v>100000</v>
      </c>
      <c r="AG22" s="34">
        <v>67694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3832692.5</v>
      </c>
      <c r="AQ22" s="34">
        <v>515702.31682077202</v>
      </c>
      <c r="AR22" s="34">
        <v>302694</v>
      </c>
      <c r="AS22" s="34">
        <v>262049.17032370949</v>
      </c>
      <c r="AT22" s="35">
        <v>4651088.8168207724</v>
      </c>
      <c r="AU22" s="34">
        <v>4651088.8168207724</v>
      </c>
      <c r="AV22" s="34">
        <v>0</v>
      </c>
      <c r="AW22" s="34">
        <v>4448394.8168207724</v>
      </c>
      <c r="AX22" s="34">
        <v>4488.7939624831206</v>
      </c>
      <c r="AY22" s="34">
        <v>4561.5635310185189</v>
      </c>
      <c r="AZ22" s="36">
        <v>-1.5952768834757439E-2</v>
      </c>
      <c r="BA22" s="36">
        <v>9.5276883475743993E-4</v>
      </c>
      <c r="BB22" s="34">
        <v>4307.0005299894628</v>
      </c>
      <c r="BC22" s="35">
        <v>4655395.817350762</v>
      </c>
      <c r="BD22" s="35">
        <v>4697.6748913731199</v>
      </c>
      <c r="BE22" s="36">
        <v>-1.8487383606529018E-2</v>
      </c>
      <c r="BF22" s="34">
        <v>-23955.408352327606</v>
      </c>
      <c r="BG22" s="34">
        <v>4631440.4089984344</v>
      </c>
      <c r="BH22" s="37">
        <v>4090140.0908331769</v>
      </c>
      <c r="BI22" s="38">
        <f t="shared" si="2"/>
        <v>541300.31816525757</v>
      </c>
      <c r="BJ22" s="37">
        <v>-8644</v>
      </c>
      <c r="BK22" s="38">
        <f t="shared" si="0"/>
        <v>532656.31816525757</v>
      </c>
      <c r="BL22" s="30" t="str">
        <f t="shared" si="1"/>
        <v>Primary</v>
      </c>
      <c r="BM22" s="39">
        <f t="shared" si="3"/>
        <v>127</v>
      </c>
      <c r="BN22" s="39">
        <f>VLOOKUP($C22,'[1]Adjusted Factors'!$D17:$AB$70,10,0)</f>
        <v>991</v>
      </c>
      <c r="BO22" s="39">
        <f>VLOOKUP($C22,'[1]14-15 submitted baselines'!$B$1:$L$70,6,0)</f>
        <v>864</v>
      </c>
      <c r="BP22" s="30"/>
    </row>
    <row r="23" spans="1:68" x14ac:dyDescent="0.2">
      <c r="A23" s="1">
        <v>23</v>
      </c>
      <c r="B23" s="32">
        <v>101223</v>
      </c>
      <c r="C23" s="32">
        <v>3012060</v>
      </c>
      <c r="D23" s="33" t="s">
        <v>89</v>
      </c>
      <c r="E23" s="34">
        <v>928200</v>
      </c>
      <c r="F23" s="34">
        <v>0</v>
      </c>
      <c r="G23" s="34">
        <v>0</v>
      </c>
      <c r="H23" s="34">
        <v>22498.765432098764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1958.1589958159038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79852.5</v>
      </c>
      <c r="W23" s="34">
        <v>0</v>
      </c>
      <c r="X23" s="34">
        <v>1481.4814814814813</v>
      </c>
      <c r="Y23" s="34">
        <v>112509.55414012742</v>
      </c>
      <c r="Z23" s="34">
        <v>0</v>
      </c>
      <c r="AA23" s="34">
        <v>0</v>
      </c>
      <c r="AB23" s="34">
        <v>0</v>
      </c>
      <c r="AC23" s="34">
        <v>135000</v>
      </c>
      <c r="AD23" s="34">
        <v>0</v>
      </c>
      <c r="AE23" s="34">
        <v>0</v>
      </c>
      <c r="AF23" s="34">
        <v>0</v>
      </c>
      <c r="AG23" s="34">
        <v>17070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928200</v>
      </c>
      <c r="AQ23" s="34">
        <v>218300.46004952356</v>
      </c>
      <c r="AR23" s="34">
        <v>152070</v>
      </c>
      <c r="AS23" s="34">
        <v>123758.93685617681</v>
      </c>
      <c r="AT23" s="35">
        <v>1298570.4600495235</v>
      </c>
      <c r="AU23" s="34">
        <v>1298570.4600495237</v>
      </c>
      <c r="AV23" s="34">
        <v>0</v>
      </c>
      <c r="AW23" s="34">
        <v>1146500.4600495235</v>
      </c>
      <c r="AX23" s="34">
        <v>4777.0852502063481</v>
      </c>
      <c r="AY23" s="34">
        <v>4395.6895008298752</v>
      </c>
      <c r="AZ23" s="36">
        <v>8.67658530713937E-2</v>
      </c>
      <c r="BA23" s="36">
        <v>-5.5665853071393698E-2</v>
      </c>
      <c r="BB23" s="34">
        <v>-58725.553416159295</v>
      </c>
      <c r="BC23" s="35">
        <v>1239844.9066333643</v>
      </c>
      <c r="BD23" s="35">
        <v>5166.0204443056846</v>
      </c>
      <c r="BE23" s="36">
        <v>2.8126449876676674E-2</v>
      </c>
      <c r="BF23" s="34">
        <v>-5801.5116090399852</v>
      </c>
      <c r="BG23" s="34">
        <v>1234043.3950243243</v>
      </c>
      <c r="BH23" s="37">
        <v>1198370.9696937834</v>
      </c>
      <c r="BI23" s="38">
        <f t="shared" si="2"/>
        <v>35672.425330540864</v>
      </c>
      <c r="BJ23" s="37">
        <v>-480</v>
      </c>
      <c r="BK23" s="38">
        <f t="shared" si="0"/>
        <v>35192.425330540864</v>
      </c>
      <c r="BL23" s="30" t="str">
        <f t="shared" si="1"/>
        <v>Primary</v>
      </c>
      <c r="BM23" s="39">
        <f t="shared" si="3"/>
        <v>-1</v>
      </c>
      <c r="BN23" s="39">
        <f>VLOOKUP($C23,'[1]Adjusted Factors'!$D18:$AB$70,10,0)</f>
        <v>240</v>
      </c>
      <c r="BO23" s="39">
        <f>VLOOKUP($C23,'[1]14-15 submitted baselines'!$B$1:$L$70,6,0)</f>
        <v>241</v>
      </c>
      <c r="BP23" s="30"/>
    </row>
    <row r="24" spans="1:68" x14ac:dyDescent="0.2">
      <c r="A24" s="1">
        <v>24</v>
      </c>
      <c r="B24" s="32">
        <v>101224</v>
      </c>
      <c r="C24" s="32">
        <v>3012061</v>
      </c>
      <c r="D24" s="33" t="s">
        <v>90</v>
      </c>
      <c r="E24" s="34">
        <v>1276275</v>
      </c>
      <c r="F24" s="34">
        <v>0</v>
      </c>
      <c r="G24" s="34">
        <v>0</v>
      </c>
      <c r="H24" s="34">
        <v>63076.576576576583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302.7522935779815</v>
      </c>
      <c r="O24" s="34">
        <v>9284.4036697247557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22229.999999999971</v>
      </c>
      <c r="W24" s="34">
        <v>0</v>
      </c>
      <c r="X24" s="34">
        <v>0</v>
      </c>
      <c r="Y24" s="34">
        <v>72154.34083601278</v>
      </c>
      <c r="Z24" s="34">
        <v>0</v>
      </c>
      <c r="AA24" s="34">
        <v>0</v>
      </c>
      <c r="AB24" s="34">
        <v>0</v>
      </c>
      <c r="AC24" s="34">
        <v>135000</v>
      </c>
      <c r="AD24" s="34">
        <v>0</v>
      </c>
      <c r="AE24" s="34">
        <v>0</v>
      </c>
      <c r="AF24" s="34">
        <v>0</v>
      </c>
      <c r="AG24" s="34">
        <v>16328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1276275</v>
      </c>
      <c r="AQ24" s="34">
        <v>167048.07337589207</v>
      </c>
      <c r="AR24" s="34">
        <v>151328</v>
      </c>
      <c r="AS24" s="34">
        <v>103692.62912430108</v>
      </c>
      <c r="AT24" s="35">
        <v>1594651.0733758921</v>
      </c>
      <c r="AU24" s="34">
        <v>1594651.0733758919</v>
      </c>
      <c r="AV24" s="34">
        <v>0</v>
      </c>
      <c r="AW24" s="34">
        <v>1443323.0733758921</v>
      </c>
      <c r="AX24" s="34">
        <v>4373.7062829572487</v>
      </c>
      <c r="AY24" s="34">
        <v>4380.6063979411765</v>
      </c>
      <c r="AZ24" s="36">
        <v>-1.5751506428814822E-3</v>
      </c>
      <c r="BA24" s="36">
        <v>0</v>
      </c>
      <c r="BB24" s="34">
        <v>0</v>
      </c>
      <c r="BC24" s="35">
        <v>1594651.0733758921</v>
      </c>
      <c r="BD24" s="35">
        <v>4832.2759799269461</v>
      </c>
      <c r="BE24" s="36">
        <v>1.6446363824484944E-3</v>
      </c>
      <c r="BF24" s="34">
        <v>-7977.0784624299795</v>
      </c>
      <c r="BG24" s="34">
        <v>1586673.9949134621</v>
      </c>
      <c r="BH24" s="37">
        <v>1622528.1753134681</v>
      </c>
      <c r="BI24" s="38">
        <f t="shared" si="2"/>
        <v>-35854.180400006007</v>
      </c>
      <c r="BJ24" s="37">
        <v>-458</v>
      </c>
      <c r="BK24" s="38">
        <f t="shared" si="0"/>
        <v>-36312.180400006007</v>
      </c>
      <c r="BL24" s="30" t="str">
        <f t="shared" si="1"/>
        <v>Primary</v>
      </c>
      <c r="BM24" s="39">
        <f t="shared" si="3"/>
        <v>-10</v>
      </c>
      <c r="BN24" s="39">
        <f>VLOOKUP($C24,'[1]Adjusted Factors'!$D19:$AB$70,10,0)</f>
        <v>330</v>
      </c>
      <c r="BO24" s="39">
        <f>VLOOKUP($C24,'[1]14-15 submitted baselines'!$B$1:$L$70,6,0)</f>
        <v>340</v>
      </c>
      <c r="BP24" s="30"/>
    </row>
    <row r="25" spans="1:68" x14ac:dyDescent="0.2">
      <c r="A25" s="1">
        <v>25</v>
      </c>
      <c r="B25" s="32">
        <v>101225</v>
      </c>
      <c r="C25" s="32">
        <v>3012062</v>
      </c>
      <c r="D25" s="33" t="s">
        <v>91</v>
      </c>
      <c r="E25" s="34">
        <v>1775182.5</v>
      </c>
      <c r="F25" s="34">
        <v>0</v>
      </c>
      <c r="G25" s="34">
        <v>0</v>
      </c>
      <c r="H25" s="34">
        <v>95753.659090909088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11901.859956236334</v>
      </c>
      <c r="O25" s="34">
        <v>502.18818380743875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49724.999999999949</v>
      </c>
      <c r="W25" s="34">
        <v>0</v>
      </c>
      <c r="X25" s="34">
        <v>1564.7727272727273</v>
      </c>
      <c r="Y25" s="34">
        <v>58214.634146341588</v>
      </c>
      <c r="Z25" s="34">
        <v>0</v>
      </c>
      <c r="AA25" s="34">
        <v>1562.400000000096</v>
      </c>
      <c r="AB25" s="34">
        <v>0</v>
      </c>
      <c r="AC25" s="34">
        <v>135000</v>
      </c>
      <c r="AD25" s="34">
        <v>0</v>
      </c>
      <c r="AE25" s="34">
        <v>0</v>
      </c>
      <c r="AF25" s="34">
        <v>0</v>
      </c>
      <c r="AG25" s="34">
        <v>18422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1775182.5</v>
      </c>
      <c r="AQ25" s="34">
        <v>219224.51410456724</v>
      </c>
      <c r="AR25" s="34">
        <v>153422</v>
      </c>
      <c r="AS25" s="34">
        <v>106091.46369179613</v>
      </c>
      <c r="AT25" s="35">
        <v>2147829.0141045675</v>
      </c>
      <c r="AU25" s="34">
        <v>2147829.0141045675</v>
      </c>
      <c r="AV25" s="34">
        <v>0</v>
      </c>
      <c r="AW25" s="34">
        <v>1994407.0141045675</v>
      </c>
      <c r="AX25" s="34">
        <v>4345.113320489254</v>
      </c>
      <c r="AY25" s="34">
        <v>4392.2542265588909</v>
      </c>
      <c r="AZ25" s="36">
        <v>-1.0732736230199824E-2</v>
      </c>
      <c r="BA25" s="36">
        <v>0</v>
      </c>
      <c r="BB25" s="34">
        <v>0</v>
      </c>
      <c r="BC25" s="35">
        <v>2147829.0141045675</v>
      </c>
      <c r="BD25" s="35">
        <v>4679.366043800801</v>
      </c>
      <c r="BE25" s="36">
        <v>-1.3919143113780286E-2</v>
      </c>
      <c r="BF25" s="34">
        <v>-11095.390952288972</v>
      </c>
      <c r="BG25" s="34">
        <v>2136733.6231522784</v>
      </c>
      <c r="BH25" s="37">
        <v>2032163.4800884621</v>
      </c>
      <c r="BI25" s="38">
        <f t="shared" si="2"/>
        <v>104570.14306381624</v>
      </c>
      <c r="BJ25" s="37">
        <v>-502</v>
      </c>
      <c r="BK25" s="38">
        <f t="shared" si="0"/>
        <v>104068.14306381624</v>
      </c>
      <c r="BL25" s="30" t="str">
        <f t="shared" si="1"/>
        <v>Primary</v>
      </c>
      <c r="BM25" s="39">
        <f t="shared" si="3"/>
        <v>26</v>
      </c>
      <c r="BN25" s="39">
        <f>VLOOKUP($C25,'[1]Adjusted Factors'!$D20:$AB$70,10,0)</f>
        <v>459</v>
      </c>
      <c r="BO25" s="39">
        <f>VLOOKUP($C25,'[1]14-15 submitted baselines'!$B$1:$L$70,6,0)</f>
        <v>433</v>
      </c>
      <c r="BP25" s="30"/>
    </row>
    <row r="26" spans="1:68" x14ac:dyDescent="0.2">
      <c r="A26" s="1">
        <v>26</v>
      </c>
      <c r="B26" s="32">
        <v>101226</v>
      </c>
      <c r="C26" s="32">
        <v>3012063</v>
      </c>
      <c r="D26" s="33" t="s">
        <v>92</v>
      </c>
      <c r="E26" s="34">
        <v>3569702.5</v>
      </c>
      <c r="F26" s="34">
        <v>0</v>
      </c>
      <c r="G26" s="34">
        <v>0</v>
      </c>
      <c r="H26" s="34">
        <v>159623.18589025756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5937.1351351351514</v>
      </c>
      <c r="O26" s="34">
        <v>15765.837837837857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150063.63578680187</v>
      </c>
      <c r="W26" s="34">
        <v>0</v>
      </c>
      <c r="X26" s="34">
        <v>7751.9596864501682</v>
      </c>
      <c r="Y26" s="34">
        <v>266023.69305821066</v>
      </c>
      <c r="Z26" s="34">
        <v>0</v>
      </c>
      <c r="AA26" s="34">
        <v>163439.11443850273</v>
      </c>
      <c r="AB26" s="34">
        <v>0</v>
      </c>
      <c r="AC26" s="34">
        <v>135000</v>
      </c>
      <c r="AD26" s="34">
        <v>0</v>
      </c>
      <c r="AE26" s="34">
        <v>0</v>
      </c>
      <c r="AF26" s="34">
        <v>0</v>
      </c>
      <c r="AG26" s="34">
        <v>42150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3569702.5</v>
      </c>
      <c r="AQ26" s="34">
        <v>768604.56183319597</v>
      </c>
      <c r="AR26" s="34">
        <v>177150</v>
      </c>
      <c r="AS26" s="34">
        <v>345835.28600333945</v>
      </c>
      <c r="AT26" s="35">
        <v>4515457.0618331963</v>
      </c>
      <c r="AU26" s="34">
        <v>4515457.0618331954</v>
      </c>
      <c r="AV26" s="34">
        <v>0</v>
      </c>
      <c r="AW26" s="34">
        <v>4338307.0618331963</v>
      </c>
      <c r="AX26" s="34">
        <v>4700.224335680603</v>
      </c>
      <c r="AY26" s="34">
        <v>4697.5188928251127</v>
      </c>
      <c r="AZ26" s="36">
        <v>5.7593017020590438E-4</v>
      </c>
      <c r="BA26" s="36">
        <v>0</v>
      </c>
      <c r="BB26" s="34">
        <v>0</v>
      </c>
      <c r="BC26" s="35">
        <v>4515457.0618331963</v>
      </c>
      <c r="BD26" s="35">
        <v>4892.1528297217728</v>
      </c>
      <c r="BE26" s="36">
        <v>-7.182444798704557E-4</v>
      </c>
      <c r="BF26" s="34">
        <v>-22311.646729766275</v>
      </c>
      <c r="BG26" s="34">
        <v>4493145.4151034299</v>
      </c>
      <c r="BH26" s="37">
        <v>4320374.4523608014</v>
      </c>
      <c r="BI26" s="38">
        <f t="shared" si="2"/>
        <v>172770.96274262853</v>
      </c>
      <c r="BJ26" s="37">
        <v>-400</v>
      </c>
      <c r="BK26" s="38">
        <f t="shared" si="0"/>
        <v>172370.96274262853</v>
      </c>
      <c r="BL26" s="30" t="str">
        <f t="shared" si="1"/>
        <v>Primary</v>
      </c>
      <c r="BM26" s="39">
        <f t="shared" si="3"/>
        <v>31</v>
      </c>
      <c r="BN26" s="39">
        <f>VLOOKUP($C26,'[1]Adjusted Factors'!$D21:$AB$70,10,0)</f>
        <v>923</v>
      </c>
      <c r="BO26" s="39">
        <f>VLOOKUP($C26,'[1]14-15 submitted baselines'!$B$1:$L$70,6,0)</f>
        <v>892</v>
      </c>
      <c r="BP26" s="30"/>
    </row>
    <row r="27" spans="1:68" x14ac:dyDescent="0.2">
      <c r="A27" s="1">
        <v>27</v>
      </c>
      <c r="B27" s="32">
        <v>101227</v>
      </c>
      <c r="C27" s="32">
        <v>3012064</v>
      </c>
      <c r="D27" s="33" t="s">
        <v>93</v>
      </c>
      <c r="E27" s="34">
        <v>2057510</v>
      </c>
      <c r="F27" s="34">
        <v>0</v>
      </c>
      <c r="G27" s="34">
        <v>0</v>
      </c>
      <c r="H27" s="34">
        <v>73070.2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1357.6559546313804</v>
      </c>
      <c r="O27" s="34">
        <v>603.40264650283575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83844.657534246609</v>
      </c>
      <c r="W27" s="34">
        <v>0</v>
      </c>
      <c r="X27" s="34">
        <v>2660</v>
      </c>
      <c r="Y27" s="34">
        <v>155518.70475597435</v>
      </c>
      <c r="Z27" s="34">
        <v>0</v>
      </c>
      <c r="AA27" s="34">
        <v>6451.200000000038</v>
      </c>
      <c r="AB27" s="34">
        <v>0</v>
      </c>
      <c r="AC27" s="34">
        <v>135000</v>
      </c>
      <c r="AD27" s="34">
        <v>0</v>
      </c>
      <c r="AE27" s="34">
        <v>0</v>
      </c>
      <c r="AF27" s="34">
        <v>0</v>
      </c>
      <c r="AG27" s="34">
        <v>26220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2057510</v>
      </c>
      <c r="AQ27" s="34">
        <v>323505.82089135516</v>
      </c>
      <c r="AR27" s="34">
        <v>161220</v>
      </c>
      <c r="AS27" s="34">
        <v>192053.80475597436</v>
      </c>
      <c r="AT27" s="35">
        <v>2542235.8208913552</v>
      </c>
      <c r="AU27" s="34">
        <v>2542235.8208913561</v>
      </c>
      <c r="AV27" s="34">
        <v>0</v>
      </c>
      <c r="AW27" s="34">
        <v>2381015.8208913552</v>
      </c>
      <c r="AX27" s="34">
        <v>4475.5936482920206</v>
      </c>
      <c r="AY27" s="34">
        <v>4176.2293164682533</v>
      </c>
      <c r="AZ27" s="36">
        <v>7.1682924748235149E-2</v>
      </c>
      <c r="BA27" s="36">
        <v>-4.0582924748235147E-2</v>
      </c>
      <c r="BB27" s="34">
        <v>-90165.275243413664</v>
      </c>
      <c r="BC27" s="35">
        <v>2452070.5456479415</v>
      </c>
      <c r="BD27" s="35">
        <v>4609.1551609923717</v>
      </c>
      <c r="BE27" s="36">
        <v>2.5473174291164691E-2</v>
      </c>
      <c r="BF27" s="34">
        <v>-12860.017400038632</v>
      </c>
      <c r="BG27" s="34">
        <v>2439210.5282479031</v>
      </c>
      <c r="BH27" s="37">
        <v>2239000.7755262125</v>
      </c>
      <c r="BI27" s="38">
        <f t="shared" si="2"/>
        <v>200209.75272169057</v>
      </c>
      <c r="BJ27" s="37">
        <v>-730</v>
      </c>
      <c r="BK27" s="38">
        <f t="shared" si="0"/>
        <v>199479.75272169057</v>
      </c>
      <c r="BL27" s="30" t="str">
        <f t="shared" si="1"/>
        <v>Primary</v>
      </c>
      <c r="BM27" s="39">
        <f t="shared" si="3"/>
        <v>28</v>
      </c>
      <c r="BN27" s="39">
        <f>VLOOKUP($C27,'[1]Adjusted Factors'!$D22:$AB$70,10,0)</f>
        <v>532</v>
      </c>
      <c r="BO27" s="39">
        <f>VLOOKUP($C27,'[1]14-15 submitted baselines'!$B$1:$L$70,6,0)</f>
        <v>504</v>
      </c>
      <c r="BP27" s="30"/>
    </row>
    <row r="28" spans="1:68" x14ac:dyDescent="0.2">
      <c r="A28" s="1">
        <v>28</v>
      </c>
      <c r="B28" s="32">
        <v>101228</v>
      </c>
      <c r="C28" s="32">
        <v>3012065</v>
      </c>
      <c r="D28" s="33" t="s">
        <v>94</v>
      </c>
      <c r="E28" s="34">
        <v>1817725</v>
      </c>
      <c r="F28" s="34">
        <v>0</v>
      </c>
      <c r="G28" s="34">
        <v>0</v>
      </c>
      <c r="H28" s="34">
        <v>66537.447698744771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2026.6940451745384</v>
      </c>
      <c r="O28" s="34">
        <v>1351.1293634496938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79201.053864168629</v>
      </c>
      <c r="W28" s="34">
        <v>0</v>
      </c>
      <c r="X28" s="34">
        <v>983.26359832635978</v>
      </c>
      <c r="Y28" s="34">
        <v>98536.981388794651</v>
      </c>
      <c r="Z28" s="34">
        <v>0</v>
      </c>
      <c r="AA28" s="34">
        <v>12085.714285714213</v>
      </c>
      <c r="AB28" s="34">
        <v>0</v>
      </c>
      <c r="AC28" s="34">
        <v>135000</v>
      </c>
      <c r="AD28" s="34">
        <v>0</v>
      </c>
      <c r="AE28" s="34">
        <v>0</v>
      </c>
      <c r="AF28" s="34">
        <v>0</v>
      </c>
      <c r="AG28" s="34">
        <v>43468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1817725</v>
      </c>
      <c r="AQ28" s="34">
        <v>260722.28424437286</v>
      </c>
      <c r="AR28" s="34">
        <v>178468</v>
      </c>
      <c r="AS28" s="34">
        <v>131805.70523816702</v>
      </c>
      <c r="AT28" s="35">
        <v>2256915.284244373</v>
      </c>
      <c r="AU28" s="34">
        <v>2256915.2842443734</v>
      </c>
      <c r="AV28" s="34">
        <v>0</v>
      </c>
      <c r="AW28" s="34">
        <v>2078447.284244373</v>
      </c>
      <c r="AX28" s="34">
        <v>4422.2282643497301</v>
      </c>
      <c r="AY28" s="34">
        <v>4434.6923605321508</v>
      </c>
      <c r="AZ28" s="36">
        <v>-2.8105886878081058E-3</v>
      </c>
      <c r="BA28" s="36">
        <v>0</v>
      </c>
      <c r="BB28" s="34">
        <v>0</v>
      </c>
      <c r="BC28" s="35">
        <v>2256915.284244373</v>
      </c>
      <c r="BD28" s="35">
        <v>4801.9474132858995</v>
      </c>
      <c r="BE28" s="36">
        <v>-2.293302404519415E-3</v>
      </c>
      <c r="BF28" s="34">
        <v>-11361.293567703304</v>
      </c>
      <c r="BG28" s="34">
        <v>2245553.9906766699</v>
      </c>
      <c r="BH28" s="37">
        <v>2147114.0546295424</v>
      </c>
      <c r="BI28" s="38">
        <f t="shared" si="2"/>
        <v>98439.93604712747</v>
      </c>
      <c r="BJ28" s="37">
        <v>-7858</v>
      </c>
      <c r="BK28" s="38">
        <f t="shared" si="0"/>
        <v>90581.93604712747</v>
      </c>
      <c r="BL28" s="30" t="str">
        <f t="shared" si="1"/>
        <v>Primary</v>
      </c>
      <c r="BM28" s="39">
        <f t="shared" si="3"/>
        <v>19</v>
      </c>
      <c r="BN28" s="39">
        <f>VLOOKUP($C28,'[1]Adjusted Factors'!$D23:$AB$70,10,0)</f>
        <v>470</v>
      </c>
      <c r="BO28" s="39">
        <f>VLOOKUP($C28,'[1]14-15 submitted baselines'!$B$1:$L$70,6,0)</f>
        <v>451</v>
      </c>
      <c r="BP28" s="30"/>
    </row>
    <row r="29" spans="1:68" x14ac:dyDescent="0.2">
      <c r="A29" s="1">
        <v>29</v>
      </c>
      <c r="B29" s="32">
        <v>101229</v>
      </c>
      <c r="C29" s="32">
        <v>3012066</v>
      </c>
      <c r="D29" s="33" t="s">
        <v>95</v>
      </c>
      <c r="E29" s="34">
        <v>1612747.5</v>
      </c>
      <c r="F29" s="34">
        <v>0</v>
      </c>
      <c r="G29" s="34">
        <v>0</v>
      </c>
      <c r="H29" s="34">
        <v>62012.577565632462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152.93398533007326</v>
      </c>
      <c r="O29" s="34">
        <v>611.73594132029143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69015.252100840225</v>
      </c>
      <c r="W29" s="34">
        <v>0</v>
      </c>
      <c r="X29" s="34">
        <v>0</v>
      </c>
      <c r="Y29" s="34">
        <v>111784.7542784549</v>
      </c>
      <c r="Z29" s="34">
        <v>0</v>
      </c>
      <c r="AA29" s="34">
        <v>4687.1999999999389</v>
      </c>
      <c r="AB29" s="34">
        <v>0</v>
      </c>
      <c r="AC29" s="34">
        <v>135000</v>
      </c>
      <c r="AD29" s="34">
        <v>0</v>
      </c>
      <c r="AE29" s="34">
        <v>0</v>
      </c>
      <c r="AF29" s="34">
        <v>0</v>
      </c>
      <c r="AG29" s="34">
        <v>25972</v>
      </c>
      <c r="AH29" s="34">
        <v>0</v>
      </c>
      <c r="AI29" s="34">
        <v>0</v>
      </c>
      <c r="AJ29" s="34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1612747.5</v>
      </c>
      <c r="AQ29" s="34">
        <v>248264.45387157786</v>
      </c>
      <c r="AR29" s="34">
        <v>160972</v>
      </c>
      <c r="AS29" s="34">
        <v>142791.04306127114</v>
      </c>
      <c r="AT29" s="35">
        <v>2021983.953871578</v>
      </c>
      <c r="AU29" s="34">
        <v>2021983.953871578</v>
      </c>
      <c r="AV29" s="34">
        <v>0</v>
      </c>
      <c r="AW29" s="34">
        <v>1861011.953871578</v>
      </c>
      <c r="AX29" s="34">
        <v>4462.858402569731</v>
      </c>
      <c r="AY29" s="34">
        <v>4313.5619906474822</v>
      </c>
      <c r="AZ29" s="36">
        <v>3.4610934593254532E-2</v>
      </c>
      <c r="BA29" s="36">
        <v>-3.5109345932545326E-3</v>
      </c>
      <c r="BB29" s="34">
        <v>-6315.3123834677581</v>
      </c>
      <c r="BC29" s="35">
        <v>2015668.6414881102</v>
      </c>
      <c r="BD29" s="35">
        <v>4833.7377493719669</v>
      </c>
      <c r="BE29" s="36">
        <v>2.8924521000015524E-2</v>
      </c>
      <c r="BF29" s="34">
        <v>-10080.126420706974</v>
      </c>
      <c r="BG29" s="34">
        <v>2005588.5150674032</v>
      </c>
      <c r="BH29" s="37">
        <v>1937237.9500521468</v>
      </c>
      <c r="BI29" s="38">
        <f t="shared" si="2"/>
        <v>68350.565015256405</v>
      </c>
      <c r="BJ29" s="37">
        <v>-722</v>
      </c>
      <c r="BK29" s="38">
        <f t="shared" si="0"/>
        <v>67628.565015256405</v>
      </c>
      <c r="BL29" s="30" t="str">
        <f t="shared" si="1"/>
        <v>Primary</v>
      </c>
      <c r="BM29" s="39">
        <f t="shared" si="3"/>
        <v>0</v>
      </c>
      <c r="BN29" s="39">
        <f>VLOOKUP($C29,'[1]Adjusted Factors'!$D24:$AB$70,10,0)</f>
        <v>417</v>
      </c>
      <c r="BO29" s="39">
        <f>VLOOKUP($C29,'[1]14-15 submitted baselines'!$B$1:$L$70,6,0)</f>
        <v>417</v>
      </c>
      <c r="BP29" s="30"/>
    </row>
    <row r="30" spans="1:68" x14ac:dyDescent="0.2">
      <c r="A30" s="1">
        <v>30</v>
      </c>
      <c r="B30" s="32">
        <v>101230</v>
      </c>
      <c r="C30" s="32">
        <v>3012067</v>
      </c>
      <c r="D30" s="33" t="s">
        <v>96</v>
      </c>
      <c r="E30" s="34">
        <v>4080212.5</v>
      </c>
      <c r="F30" s="34">
        <v>0</v>
      </c>
      <c r="G30" s="34">
        <v>0</v>
      </c>
      <c r="H30" s="34">
        <v>134146.71532846714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6480.7142857142935</v>
      </c>
      <c r="O30" s="34">
        <v>502.38095238095218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151173.20224719096</v>
      </c>
      <c r="W30" s="34">
        <v>0</v>
      </c>
      <c r="X30" s="34">
        <v>2750.2606882168925</v>
      </c>
      <c r="Y30" s="34">
        <v>327230.14756920817</v>
      </c>
      <c r="Z30" s="34">
        <v>0</v>
      </c>
      <c r="AA30" s="34">
        <v>29484.000000000186</v>
      </c>
      <c r="AB30" s="34">
        <v>0</v>
      </c>
      <c r="AC30" s="34">
        <v>135000</v>
      </c>
      <c r="AD30" s="34">
        <v>0</v>
      </c>
      <c r="AE30" s="34">
        <v>0</v>
      </c>
      <c r="AF30" s="34">
        <v>100000</v>
      </c>
      <c r="AG30" s="34">
        <v>132028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4080212.5</v>
      </c>
      <c r="AQ30" s="34">
        <v>651767.42107117863</v>
      </c>
      <c r="AR30" s="34">
        <v>367028</v>
      </c>
      <c r="AS30" s="34">
        <v>394303.50523344171</v>
      </c>
      <c r="AT30" s="35">
        <v>5099007.9210711783</v>
      </c>
      <c r="AU30" s="34">
        <v>5099007.9210711792</v>
      </c>
      <c r="AV30" s="34">
        <v>0</v>
      </c>
      <c r="AW30" s="34">
        <v>4831979.9210711783</v>
      </c>
      <c r="AX30" s="34">
        <v>4580.075754569837</v>
      </c>
      <c r="AY30" s="34">
        <v>4615.8875299465244</v>
      </c>
      <c r="AZ30" s="36">
        <v>-7.7583726085939204E-3</v>
      </c>
      <c r="BA30" s="36">
        <v>0</v>
      </c>
      <c r="BB30" s="34">
        <v>0</v>
      </c>
      <c r="BC30" s="35">
        <v>5099007.9210711783</v>
      </c>
      <c r="BD30" s="35">
        <v>4833.1828635745769</v>
      </c>
      <c r="BE30" s="36">
        <v>-1.0241144664331125E-2</v>
      </c>
      <c r="BF30" s="34">
        <v>-25502.478114738267</v>
      </c>
      <c r="BG30" s="34">
        <v>5073505.4429564402</v>
      </c>
      <c r="BH30" s="37">
        <v>4516977.8405116284</v>
      </c>
      <c r="BI30" s="38">
        <f t="shared" si="2"/>
        <v>556527.60244481172</v>
      </c>
      <c r="BJ30" s="37">
        <v>-17098</v>
      </c>
      <c r="BK30" s="38">
        <f t="shared" si="0"/>
        <v>539429.60244481172</v>
      </c>
      <c r="BL30" s="30" t="str">
        <f t="shared" si="1"/>
        <v>Primary</v>
      </c>
      <c r="BM30" s="39">
        <f t="shared" si="3"/>
        <v>120</v>
      </c>
      <c r="BN30" s="39">
        <f>VLOOKUP($C30,'[1]Adjusted Factors'!$D25:$AB$70,10,0)</f>
        <v>1055</v>
      </c>
      <c r="BO30" s="39">
        <f>VLOOKUP($C30,'[1]14-15 submitted baselines'!$B$1:$L$70,6,0)</f>
        <v>935</v>
      </c>
      <c r="BP30" s="30"/>
    </row>
    <row r="31" spans="1:68" x14ac:dyDescent="0.2">
      <c r="A31" s="1">
        <v>31</v>
      </c>
      <c r="B31" s="32">
        <v>101231</v>
      </c>
      <c r="C31" s="32">
        <v>3012068</v>
      </c>
      <c r="D31" s="33" t="s">
        <v>97</v>
      </c>
      <c r="E31" s="34">
        <v>1728772.5</v>
      </c>
      <c r="F31" s="34">
        <v>0</v>
      </c>
      <c r="G31" s="34">
        <v>0</v>
      </c>
      <c r="H31" s="34">
        <v>54148.861607142855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700.00000000000034</v>
      </c>
      <c r="O31" s="34">
        <v>599.99999999999955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70583.483290488468</v>
      </c>
      <c r="W31" s="34">
        <v>0</v>
      </c>
      <c r="X31" s="34">
        <v>1995.5357142857142</v>
      </c>
      <c r="Y31" s="34">
        <v>128501.94225036043</v>
      </c>
      <c r="Z31" s="34">
        <v>0</v>
      </c>
      <c r="AA31" s="34">
        <v>13759.200000000064</v>
      </c>
      <c r="AB31" s="34">
        <v>0</v>
      </c>
      <c r="AC31" s="34">
        <v>135000</v>
      </c>
      <c r="AD31" s="34">
        <v>0</v>
      </c>
      <c r="AE31" s="34">
        <v>0</v>
      </c>
      <c r="AF31" s="34">
        <v>0</v>
      </c>
      <c r="AG31" s="34">
        <v>24363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1728772.5</v>
      </c>
      <c r="AQ31" s="34">
        <v>270289.02286227752</v>
      </c>
      <c r="AR31" s="34">
        <v>159363</v>
      </c>
      <c r="AS31" s="34">
        <v>155576.37305393186</v>
      </c>
      <c r="AT31" s="35">
        <v>2158424.5228622775</v>
      </c>
      <c r="AU31" s="34">
        <v>2158424.5228622775</v>
      </c>
      <c r="AV31" s="34">
        <v>0</v>
      </c>
      <c r="AW31" s="34">
        <v>1999061.5228622775</v>
      </c>
      <c r="AX31" s="34">
        <v>4472.1734292220972</v>
      </c>
      <c r="AY31" s="34">
        <v>4442.0245322072069</v>
      </c>
      <c r="AZ31" s="36">
        <v>6.7871973232686159E-3</v>
      </c>
      <c r="BA31" s="36">
        <v>0</v>
      </c>
      <c r="BB31" s="34">
        <v>0</v>
      </c>
      <c r="BC31" s="35">
        <v>2158424.5228622775</v>
      </c>
      <c r="BD31" s="35">
        <v>4828.690207745587</v>
      </c>
      <c r="BE31" s="36">
        <v>6.095669392155445E-3</v>
      </c>
      <c r="BF31" s="34">
        <v>-10805.315371836972</v>
      </c>
      <c r="BG31" s="34">
        <v>2147619.2074904405</v>
      </c>
      <c r="BH31" s="37">
        <v>2107772.0922608897</v>
      </c>
      <c r="BI31" s="38">
        <f t="shared" si="2"/>
        <v>39847.115229550749</v>
      </c>
      <c r="BJ31" s="37">
        <v>-673</v>
      </c>
      <c r="BK31" s="38">
        <f t="shared" si="0"/>
        <v>39174.115229550749</v>
      </c>
      <c r="BL31" s="30" t="str">
        <f t="shared" si="1"/>
        <v>Primary</v>
      </c>
      <c r="BM31" s="39">
        <f t="shared" si="3"/>
        <v>3</v>
      </c>
      <c r="BN31" s="39">
        <f>VLOOKUP($C31,'[1]Adjusted Factors'!$D26:$AB$70,10,0)</f>
        <v>447</v>
      </c>
      <c r="BO31" s="39">
        <f>VLOOKUP($C31,'[1]14-15 submitted baselines'!$B$1:$L$70,6,0)</f>
        <v>444</v>
      </c>
      <c r="BP31" s="30"/>
    </row>
    <row r="32" spans="1:68" x14ac:dyDescent="0.2">
      <c r="A32" s="1">
        <v>32</v>
      </c>
      <c r="B32" s="32">
        <v>101232</v>
      </c>
      <c r="C32" s="32">
        <v>3012069</v>
      </c>
      <c r="D32" s="33" t="s">
        <v>98</v>
      </c>
      <c r="E32" s="34">
        <v>1926015</v>
      </c>
      <c r="F32" s="34">
        <v>0</v>
      </c>
      <c r="G32" s="34">
        <v>0</v>
      </c>
      <c r="H32" s="34">
        <v>61241.392405063292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2322.0238095238105</v>
      </c>
      <c r="O32" s="34">
        <v>98.809523809523611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102377.75943396236</v>
      </c>
      <c r="W32" s="34">
        <v>0</v>
      </c>
      <c r="X32" s="34">
        <v>1050.6329113924048</v>
      </c>
      <c r="Y32" s="34">
        <v>99148.70718481137</v>
      </c>
      <c r="Z32" s="34">
        <v>0</v>
      </c>
      <c r="AA32" s="34">
        <v>11811.388235294173</v>
      </c>
      <c r="AB32" s="34">
        <v>0</v>
      </c>
      <c r="AC32" s="34">
        <v>135000</v>
      </c>
      <c r="AD32" s="34">
        <v>0</v>
      </c>
      <c r="AE32" s="34">
        <v>0</v>
      </c>
      <c r="AF32" s="34">
        <v>0</v>
      </c>
      <c r="AG32" s="34">
        <v>34997</v>
      </c>
      <c r="AH32" s="34">
        <v>0</v>
      </c>
      <c r="AI32" s="34">
        <v>0</v>
      </c>
      <c r="AJ32" s="34">
        <v>0</v>
      </c>
      <c r="AK32" s="34">
        <v>0</v>
      </c>
      <c r="AL32" s="34">
        <v>0</v>
      </c>
      <c r="AM32" s="34">
        <v>0</v>
      </c>
      <c r="AN32" s="34">
        <v>0</v>
      </c>
      <c r="AO32" s="34">
        <v>0</v>
      </c>
      <c r="AP32" s="34">
        <v>1926015</v>
      </c>
      <c r="AQ32" s="34">
        <v>278050.71350385691</v>
      </c>
      <c r="AR32" s="34">
        <v>169997</v>
      </c>
      <c r="AS32" s="34">
        <v>129769.40338734302</v>
      </c>
      <c r="AT32" s="35">
        <v>2374062.7135038571</v>
      </c>
      <c r="AU32" s="34">
        <v>2374062.7135038571</v>
      </c>
      <c r="AV32" s="34">
        <v>0</v>
      </c>
      <c r="AW32" s="34">
        <v>2204065.7135038571</v>
      </c>
      <c r="AX32" s="34">
        <v>4425.8347660720019</v>
      </c>
      <c r="AY32" s="34">
        <v>4368.6596104700857</v>
      </c>
      <c r="AZ32" s="36">
        <v>1.3087573924250865E-2</v>
      </c>
      <c r="BA32" s="36">
        <v>0</v>
      </c>
      <c r="BB32" s="34">
        <v>0</v>
      </c>
      <c r="BC32" s="35">
        <v>2374062.7135038571</v>
      </c>
      <c r="BD32" s="35">
        <v>4767.1942038230063</v>
      </c>
      <c r="BE32" s="36">
        <v>8.3314127720270914E-3</v>
      </c>
      <c r="BF32" s="34">
        <v>-12038.136588757969</v>
      </c>
      <c r="BG32" s="34">
        <v>2362024.5769150993</v>
      </c>
      <c r="BH32" s="37">
        <v>2188183.0976853329</v>
      </c>
      <c r="BI32" s="38">
        <f t="shared" si="2"/>
        <v>173841.47922976641</v>
      </c>
      <c r="BJ32" s="37">
        <v>-1917</v>
      </c>
      <c r="BK32" s="38">
        <f t="shared" si="0"/>
        <v>171924.47922976641</v>
      </c>
      <c r="BL32" s="30" t="str">
        <f t="shared" si="1"/>
        <v>Primary</v>
      </c>
      <c r="BM32" s="39">
        <f t="shared" si="3"/>
        <v>30</v>
      </c>
      <c r="BN32" s="39">
        <f>VLOOKUP($C32,'[1]Adjusted Factors'!$D27:$AB$70,10,0)</f>
        <v>498</v>
      </c>
      <c r="BO32" s="39">
        <f>VLOOKUP($C32,'[1]14-15 submitted baselines'!$B$1:$L$70,6,0)</f>
        <v>468</v>
      </c>
      <c r="BP32" s="30"/>
    </row>
    <row r="33" spans="1:68" x14ac:dyDescent="0.2">
      <c r="A33" s="1">
        <v>33</v>
      </c>
      <c r="B33" s="32">
        <v>130357</v>
      </c>
      <c r="C33" s="32">
        <v>3012070</v>
      </c>
      <c r="D33" s="33" t="s">
        <v>99</v>
      </c>
      <c r="E33" s="34">
        <v>2200607.5</v>
      </c>
      <c r="F33" s="34">
        <v>0</v>
      </c>
      <c r="G33" s="34">
        <v>0</v>
      </c>
      <c r="H33" s="34">
        <v>79902.557726465369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1266.6095890410966</v>
      </c>
      <c r="O33" s="34">
        <v>487.15753424657544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98942.155511811041</v>
      </c>
      <c r="W33" s="34">
        <v>0</v>
      </c>
      <c r="X33" s="34">
        <v>3537.300177619893</v>
      </c>
      <c r="Y33" s="34">
        <v>168254.01255193638</v>
      </c>
      <c r="Z33" s="34">
        <v>0</v>
      </c>
      <c r="AA33" s="34">
        <v>13194.617317487373</v>
      </c>
      <c r="AB33" s="34">
        <v>0</v>
      </c>
      <c r="AC33" s="34">
        <v>135000</v>
      </c>
      <c r="AD33" s="34">
        <v>0</v>
      </c>
      <c r="AE33" s="34">
        <v>0</v>
      </c>
      <c r="AF33" s="34">
        <v>0</v>
      </c>
      <c r="AG33" s="34">
        <v>44344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2200607.5</v>
      </c>
      <c r="AQ33" s="34">
        <v>365584.41040860768</v>
      </c>
      <c r="AR33" s="34">
        <v>179344</v>
      </c>
      <c r="AS33" s="34">
        <v>208205.29141516908</v>
      </c>
      <c r="AT33" s="35">
        <v>2745535.9104086077</v>
      </c>
      <c r="AU33" s="34">
        <v>2745535.9104086077</v>
      </c>
      <c r="AV33" s="34">
        <v>0</v>
      </c>
      <c r="AW33" s="34">
        <v>2566191.9104086077</v>
      </c>
      <c r="AX33" s="34">
        <v>4510.0033574843719</v>
      </c>
      <c r="AY33" s="34">
        <v>4443.6770602996257</v>
      </c>
      <c r="AZ33" s="36">
        <v>1.4925994010076413E-2</v>
      </c>
      <c r="BA33" s="36">
        <v>0</v>
      </c>
      <c r="BB33" s="34">
        <v>0</v>
      </c>
      <c r="BC33" s="35">
        <v>2745535.9104086077</v>
      </c>
      <c r="BD33" s="35">
        <v>4825.194921631999</v>
      </c>
      <c r="BE33" s="36">
        <v>1.6682835862199763E-2</v>
      </c>
      <c r="BF33" s="34">
        <v>-13754.417106432298</v>
      </c>
      <c r="BG33" s="34">
        <v>2731781.4933021753</v>
      </c>
      <c r="BH33" s="37">
        <v>2506498.7502081087</v>
      </c>
      <c r="BI33" s="38">
        <f t="shared" si="2"/>
        <v>225282.74309406662</v>
      </c>
      <c r="BJ33" s="37">
        <v>-17894</v>
      </c>
      <c r="BK33" s="38">
        <f t="shared" si="0"/>
        <v>207388.74309406662</v>
      </c>
      <c r="BL33" s="30" t="str">
        <f t="shared" si="1"/>
        <v>Primary</v>
      </c>
      <c r="BM33" s="39">
        <f t="shared" si="3"/>
        <v>35</v>
      </c>
      <c r="BN33" s="39">
        <f>VLOOKUP($C33,'[1]Adjusted Factors'!$D28:$AB$70,10,0)</f>
        <v>569</v>
      </c>
      <c r="BO33" s="39">
        <f>VLOOKUP($C33,'[1]14-15 submitted baselines'!$B$1:$L$70,6,0)</f>
        <v>534</v>
      </c>
      <c r="BP33" s="30"/>
    </row>
    <row r="34" spans="1:68" x14ac:dyDescent="0.2">
      <c r="A34" s="1">
        <v>34</v>
      </c>
      <c r="B34" s="32">
        <v>130340</v>
      </c>
      <c r="C34" s="32">
        <v>3012071</v>
      </c>
      <c r="D34" s="33" t="s">
        <v>100</v>
      </c>
      <c r="E34" s="34">
        <v>2707250</v>
      </c>
      <c r="F34" s="34">
        <v>0</v>
      </c>
      <c r="G34" s="34">
        <v>0</v>
      </c>
      <c r="H34" s="34">
        <v>94925.037481259365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6141.2268188302505</v>
      </c>
      <c r="O34" s="34">
        <v>1198.2881597717521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155471.18644067814</v>
      </c>
      <c r="W34" s="34">
        <v>0</v>
      </c>
      <c r="X34" s="34">
        <v>1049.4752623688155</v>
      </c>
      <c r="Y34" s="34">
        <v>183765.67348246474</v>
      </c>
      <c r="Z34" s="34">
        <v>0</v>
      </c>
      <c r="AA34" s="34">
        <v>33099.77528089883</v>
      </c>
      <c r="AB34" s="34">
        <v>0</v>
      </c>
      <c r="AC34" s="34">
        <v>135000</v>
      </c>
      <c r="AD34" s="34">
        <v>0</v>
      </c>
      <c r="AE34" s="34">
        <v>0</v>
      </c>
      <c r="AF34" s="34">
        <v>0</v>
      </c>
      <c r="AG34" s="34">
        <v>45887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2707250</v>
      </c>
      <c r="AQ34" s="34">
        <v>475650.66292627197</v>
      </c>
      <c r="AR34" s="34">
        <v>180887</v>
      </c>
      <c r="AS34" s="34">
        <v>231228.19222309443</v>
      </c>
      <c r="AT34" s="35">
        <v>3363787.662926272</v>
      </c>
      <c r="AU34" s="34">
        <v>3363787.6629262725</v>
      </c>
      <c r="AV34" s="34">
        <v>0</v>
      </c>
      <c r="AW34" s="34">
        <v>3182900.662926272</v>
      </c>
      <c r="AX34" s="34">
        <v>4547.0009470375317</v>
      </c>
      <c r="AY34" s="34">
        <v>4547.8312251562502</v>
      </c>
      <c r="AZ34" s="36">
        <v>-1.8256572806085139E-4</v>
      </c>
      <c r="BA34" s="36">
        <v>0</v>
      </c>
      <c r="BB34" s="34">
        <v>0</v>
      </c>
      <c r="BC34" s="35">
        <v>3363787.662926272</v>
      </c>
      <c r="BD34" s="35">
        <v>4805.4109470375315</v>
      </c>
      <c r="BE34" s="36">
        <v>-1.0423253963244283E-3</v>
      </c>
      <c r="BF34" s="34">
        <v>-16921.075526366621</v>
      </c>
      <c r="BG34" s="34">
        <v>3346866.5873999055</v>
      </c>
      <c r="BH34" s="37">
        <v>3045263.9841190767</v>
      </c>
      <c r="BI34" s="38">
        <f t="shared" si="2"/>
        <v>301602.6032808288</v>
      </c>
      <c r="BJ34" s="37">
        <v>-12827</v>
      </c>
      <c r="BK34" s="38">
        <f t="shared" si="0"/>
        <v>288775.6032808288</v>
      </c>
      <c r="BL34" s="30" t="str">
        <f t="shared" si="1"/>
        <v>Primary</v>
      </c>
      <c r="BM34" s="39">
        <f t="shared" si="3"/>
        <v>60</v>
      </c>
      <c r="BN34" s="39">
        <f>VLOOKUP($C34,'[1]Adjusted Factors'!$D29:$AB$70,10,0)</f>
        <v>700</v>
      </c>
      <c r="BO34" s="39">
        <f>VLOOKUP($C34,'[1]14-15 submitted baselines'!$B$1:$L$70,6,0)</f>
        <v>640</v>
      </c>
      <c r="BP34" s="30"/>
    </row>
    <row r="35" spans="1:68" x14ac:dyDescent="0.2">
      <c r="A35" s="1">
        <v>35</v>
      </c>
      <c r="B35" s="32">
        <v>130919</v>
      </c>
      <c r="C35" s="32">
        <v>3012072</v>
      </c>
      <c r="D35" s="33" t="s">
        <v>101</v>
      </c>
      <c r="E35" s="34">
        <v>2057510</v>
      </c>
      <c r="F35" s="34">
        <v>0</v>
      </c>
      <c r="G35" s="34">
        <v>0</v>
      </c>
      <c r="H35" s="34">
        <v>62838.525896414343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803.01886792452774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75170.519187358834</v>
      </c>
      <c r="W35" s="34">
        <v>0</v>
      </c>
      <c r="X35" s="34">
        <v>2649.402390438247</v>
      </c>
      <c r="Y35" s="34">
        <v>114976.18883647883</v>
      </c>
      <c r="Z35" s="34">
        <v>0</v>
      </c>
      <c r="AA35" s="34">
        <v>907.20000000011976</v>
      </c>
      <c r="AB35" s="34">
        <v>0</v>
      </c>
      <c r="AC35" s="34">
        <v>135000</v>
      </c>
      <c r="AD35" s="34">
        <v>0</v>
      </c>
      <c r="AE35" s="34">
        <v>0</v>
      </c>
      <c r="AF35" s="34">
        <v>0</v>
      </c>
      <c r="AG35" s="34">
        <v>27210</v>
      </c>
      <c r="AH35" s="34">
        <v>0</v>
      </c>
      <c r="AI35" s="34">
        <v>0</v>
      </c>
      <c r="AJ35" s="34">
        <v>0</v>
      </c>
      <c r="AK35" s="34">
        <v>0</v>
      </c>
      <c r="AL35" s="34">
        <v>0</v>
      </c>
      <c r="AM35" s="34">
        <v>0</v>
      </c>
      <c r="AN35" s="34">
        <v>0</v>
      </c>
      <c r="AO35" s="34">
        <v>0</v>
      </c>
      <c r="AP35" s="34">
        <v>2057510</v>
      </c>
      <c r="AQ35" s="34">
        <v>257344.8551786149</v>
      </c>
      <c r="AR35" s="34">
        <v>162210</v>
      </c>
      <c r="AS35" s="34">
        <v>146395.45178468601</v>
      </c>
      <c r="AT35" s="35">
        <v>2477064.8551786151</v>
      </c>
      <c r="AU35" s="34">
        <v>2477064.8551786141</v>
      </c>
      <c r="AV35" s="34">
        <v>0</v>
      </c>
      <c r="AW35" s="34">
        <v>2314854.8551786151</v>
      </c>
      <c r="AX35" s="34">
        <v>4351.2309307868709</v>
      </c>
      <c r="AY35" s="34">
        <v>4360.0358662674653</v>
      </c>
      <c r="AZ35" s="36">
        <v>-2.0194640022840257E-3</v>
      </c>
      <c r="BA35" s="36">
        <v>0</v>
      </c>
      <c r="BB35" s="34">
        <v>0</v>
      </c>
      <c r="BC35" s="35">
        <v>2477064.8551786151</v>
      </c>
      <c r="BD35" s="35">
        <v>4656.1369458244644</v>
      </c>
      <c r="BE35" s="36">
        <v>-5.5858141837781261E-3</v>
      </c>
      <c r="BF35" s="34">
        <v>-12860.017400038632</v>
      </c>
      <c r="BG35" s="34">
        <v>2464204.8377785766</v>
      </c>
      <c r="BH35" s="37">
        <v>2319675.7690167539</v>
      </c>
      <c r="BI35" s="38">
        <f t="shared" si="2"/>
        <v>144529.06876182277</v>
      </c>
      <c r="BJ35" s="37">
        <v>-760</v>
      </c>
      <c r="BK35" s="38">
        <f t="shared" si="0"/>
        <v>143769.06876182277</v>
      </c>
      <c r="BL35" s="30" t="str">
        <f t="shared" si="1"/>
        <v>Primary</v>
      </c>
      <c r="BM35" s="39">
        <f t="shared" si="3"/>
        <v>31</v>
      </c>
      <c r="BN35" s="39">
        <f>VLOOKUP($C35,'[1]Adjusted Factors'!$D30:$AB$70,10,0)</f>
        <v>532</v>
      </c>
      <c r="BO35" s="39">
        <f>VLOOKUP($C35,'[1]14-15 submitted baselines'!$B$1:$L$70,6,0)</f>
        <v>501</v>
      </c>
      <c r="BP35" s="30"/>
    </row>
    <row r="36" spans="1:68" x14ac:dyDescent="0.2">
      <c r="A36" s="1">
        <v>36</v>
      </c>
      <c r="B36" s="32">
        <v>131844</v>
      </c>
      <c r="C36" s="32">
        <v>3012073</v>
      </c>
      <c r="D36" s="33" t="s">
        <v>102</v>
      </c>
      <c r="E36" s="34">
        <v>2355307.5</v>
      </c>
      <c r="F36" s="34">
        <v>0</v>
      </c>
      <c r="G36" s="34">
        <v>0</v>
      </c>
      <c r="H36" s="34">
        <v>70202.253634894994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739.07766990291339</v>
      </c>
      <c r="O36" s="34">
        <v>492.71844660194165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72857.195121951285</v>
      </c>
      <c r="W36" s="34">
        <v>0</v>
      </c>
      <c r="X36" s="34">
        <v>983.84491114701132</v>
      </c>
      <c r="Y36" s="34">
        <v>175441.2656905475</v>
      </c>
      <c r="Z36" s="34">
        <v>0</v>
      </c>
      <c r="AA36" s="34">
        <v>0</v>
      </c>
      <c r="AB36" s="34">
        <v>0</v>
      </c>
      <c r="AC36" s="34">
        <v>135000</v>
      </c>
      <c r="AD36" s="34">
        <v>0</v>
      </c>
      <c r="AE36" s="34">
        <v>0</v>
      </c>
      <c r="AF36" s="34">
        <v>0</v>
      </c>
      <c r="AG36" s="34">
        <v>34526</v>
      </c>
      <c r="AH36" s="34">
        <v>0</v>
      </c>
      <c r="AI36" s="34">
        <v>0</v>
      </c>
      <c r="AJ36" s="34">
        <v>0</v>
      </c>
      <c r="AK36" s="34">
        <v>0</v>
      </c>
      <c r="AL36" s="34">
        <v>0</v>
      </c>
      <c r="AM36" s="34">
        <v>0</v>
      </c>
      <c r="AN36" s="34">
        <v>0</v>
      </c>
      <c r="AO36" s="34">
        <v>0</v>
      </c>
      <c r="AP36" s="34">
        <v>2355307.5</v>
      </c>
      <c r="AQ36" s="34">
        <v>320716.35547504562</v>
      </c>
      <c r="AR36" s="34">
        <v>169526</v>
      </c>
      <c r="AS36" s="34">
        <v>210542.39250799501</v>
      </c>
      <c r="AT36" s="35">
        <v>2845549.8554750457</v>
      </c>
      <c r="AU36" s="34">
        <v>2845549.8554750457</v>
      </c>
      <c r="AV36" s="34">
        <v>0</v>
      </c>
      <c r="AW36" s="34">
        <v>2676023.8554750457</v>
      </c>
      <c r="AX36" s="34">
        <v>4394.1278415025381</v>
      </c>
      <c r="AY36" s="34">
        <v>4374.0302429268295</v>
      </c>
      <c r="AZ36" s="36">
        <v>4.5947552850618958E-3</v>
      </c>
      <c r="BA36" s="36">
        <v>0</v>
      </c>
      <c r="BB36" s="34">
        <v>0</v>
      </c>
      <c r="BC36" s="35">
        <v>2845549.8554750457</v>
      </c>
      <c r="BD36" s="35">
        <v>4672.4956575944925</v>
      </c>
      <c r="BE36" s="36">
        <v>6.3761176974703737E-3</v>
      </c>
      <c r="BF36" s="34">
        <v>-14721.335707938963</v>
      </c>
      <c r="BG36" s="34">
        <v>2830828.519767107</v>
      </c>
      <c r="BH36" s="37">
        <v>2823275.5994449751</v>
      </c>
      <c r="BI36" s="38">
        <f t="shared" si="2"/>
        <v>7552.9203221318312</v>
      </c>
      <c r="BJ36" s="37">
        <v>-4176</v>
      </c>
      <c r="BK36" s="38">
        <f t="shared" si="0"/>
        <v>3376.9203221318312</v>
      </c>
      <c r="BL36" s="30" t="str">
        <f t="shared" si="1"/>
        <v>Primary</v>
      </c>
      <c r="BM36" s="39">
        <f t="shared" si="3"/>
        <v>-6</v>
      </c>
      <c r="BN36" s="39">
        <f>VLOOKUP($C36,'[1]Adjusted Factors'!$D31:$AB$70,10,0)</f>
        <v>609</v>
      </c>
      <c r="BO36" s="39">
        <f>VLOOKUP($C36,'[1]14-15 submitted baselines'!$B$1:$L$70,6,0)</f>
        <v>615</v>
      </c>
      <c r="BP36" s="30"/>
    </row>
    <row r="37" spans="1:68" x14ac:dyDescent="0.2">
      <c r="A37" s="1">
        <v>37</v>
      </c>
      <c r="B37" s="32">
        <v>131845</v>
      </c>
      <c r="C37" s="32">
        <v>3012074</v>
      </c>
      <c r="D37" s="33" t="s">
        <v>103</v>
      </c>
      <c r="E37" s="34">
        <v>1995630</v>
      </c>
      <c r="F37" s="34">
        <v>0</v>
      </c>
      <c r="G37" s="34">
        <v>0</v>
      </c>
      <c r="H37" s="34">
        <v>65592.578616352199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652.52918287937689</v>
      </c>
      <c r="O37" s="34">
        <v>501.94552529182886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91260.000000000044</v>
      </c>
      <c r="W37" s="34">
        <v>0</v>
      </c>
      <c r="X37" s="34">
        <v>540.88050314465409</v>
      </c>
      <c r="Y37" s="34">
        <v>161352.86497259609</v>
      </c>
      <c r="Z37" s="34">
        <v>0</v>
      </c>
      <c r="AA37" s="34">
        <v>10281.59999999994</v>
      </c>
      <c r="AB37" s="34">
        <v>0</v>
      </c>
      <c r="AC37" s="34">
        <v>135000</v>
      </c>
      <c r="AD37" s="34">
        <v>0</v>
      </c>
      <c r="AE37" s="34">
        <v>0</v>
      </c>
      <c r="AF37" s="34">
        <v>0</v>
      </c>
      <c r="AG37" s="34">
        <v>42205</v>
      </c>
      <c r="AH37" s="34">
        <v>0</v>
      </c>
      <c r="AI37" s="34">
        <v>0</v>
      </c>
      <c r="AJ37" s="34">
        <v>0</v>
      </c>
      <c r="AK37" s="34">
        <v>0</v>
      </c>
      <c r="AL37" s="34">
        <v>0</v>
      </c>
      <c r="AM37" s="34">
        <v>0</v>
      </c>
      <c r="AN37" s="34">
        <v>0</v>
      </c>
      <c r="AO37" s="34">
        <v>0</v>
      </c>
      <c r="AP37" s="34">
        <v>1995630</v>
      </c>
      <c r="AQ37" s="34">
        <v>330182.39880026411</v>
      </c>
      <c r="AR37" s="34">
        <v>177205</v>
      </c>
      <c r="AS37" s="34">
        <v>194149.1542807722</v>
      </c>
      <c r="AT37" s="35">
        <v>2503017.3988002641</v>
      </c>
      <c r="AU37" s="34">
        <v>2503017.3988002646</v>
      </c>
      <c r="AV37" s="34">
        <v>0</v>
      </c>
      <c r="AW37" s="34">
        <v>2325812.3988002641</v>
      </c>
      <c r="AX37" s="34">
        <v>4507.3883697679539</v>
      </c>
      <c r="AY37" s="34">
        <v>4326.1438953878405</v>
      </c>
      <c r="AZ37" s="36">
        <v>4.1895156232167989E-2</v>
      </c>
      <c r="BA37" s="36">
        <v>-1.079515623216799E-2</v>
      </c>
      <c r="BB37" s="34">
        <v>-24097.922004512599</v>
      </c>
      <c r="BC37" s="35">
        <v>2478919.4767957516</v>
      </c>
      <c r="BD37" s="35">
        <v>4804.1075131700609</v>
      </c>
      <c r="BE37" s="36">
        <v>7.6018418355707773E-3</v>
      </c>
      <c r="BF37" s="34">
        <v>-12473.249959435967</v>
      </c>
      <c r="BG37" s="34">
        <v>2466446.2268363158</v>
      </c>
      <c r="BH37" s="37">
        <v>2249371.2381194513</v>
      </c>
      <c r="BI37" s="38">
        <f t="shared" si="2"/>
        <v>217074.98871686449</v>
      </c>
      <c r="BJ37" s="37">
        <v>33495</v>
      </c>
      <c r="BK37" s="38">
        <f t="shared" si="0"/>
        <v>250569.98871686449</v>
      </c>
      <c r="BL37" s="30" t="str">
        <f t="shared" si="1"/>
        <v>Primary</v>
      </c>
      <c r="BM37" s="39">
        <f t="shared" si="3"/>
        <v>39</v>
      </c>
      <c r="BN37" s="39">
        <f>VLOOKUP($C37,'[1]Adjusted Factors'!$D32:$AB$70,10,0)</f>
        <v>516</v>
      </c>
      <c r="BO37" s="39">
        <f>VLOOKUP($C37,'[1]14-15 submitted baselines'!$B$1:$L$70,6,0)</f>
        <v>477</v>
      </c>
      <c r="BP37" s="30"/>
    </row>
    <row r="38" spans="1:68" x14ac:dyDescent="0.2">
      <c r="A38" s="1">
        <v>38</v>
      </c>
      <c r="B38" s="32">
        <v>131775</v>
      </c>
      <c r="C38" s="32">
        <v>3012075</v>
      </c>
      <c r="D38" s="33" t="s">
        <v>104</v>
      </c>
      <c r="E38" s="34">
        <v>3960320</v>
      </c>
      <c r="F38" s="34">
        <v>0</v>
      </c>
      <c r="G38" s="34">
        <v>0</v>
      </c>
      <c r="H38" s="34">
        <v>161991.11111111109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16426.456071075991</v>
      </c>
      <c r="O38" s="34">
        <v>20217.176702862744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290981.80159635108</v>
      </c>
      <c r="W38" s="34">
        <v>0</v>
      </c>
      <c r="X38" s="34">
        <v>2106.9958847736625</v>
      </c>
      <c r="Y38" s="34">
        <v>324293.2407074701</v>
      </c>
      <c r="Z38" s="34">
        <v>0</v>
      </c>
      <c r="AA38" s="34">
        <v>35582.399999999994</v>
      </c>
      <c r="AB38" s="34">
        <v>0</v>
      </c>
      <c r="AC38" s="34">
        <v>135000</v>
      </c>
      <c r="AD38" s="34">
        <v>0</v>
      </c>
      <c r="AE38" s="34">
        <v>0</v>
      </c>
      <c r="AF38" s="34">
        <v>0</v>
      </c>
      <c r="AG38" s="34">
        <v>98108</v>
      </c>
      <c r="AH38" s="34">
        <v>0</v>
      </c>
      <c r="AI38" s="34">
        <v>0</v>
      </c>
      <c r="AJ38" s="34">
        <v>0</v>
      </c>
      <c r="AK38" s="34">
        <v>0</v>
      </c>
      <c r="AL38" s="34">
        <v>0</v>
      </c>
      <c r="AM38" s="34">
        <v>0</v>
      </c>
      <c r="AN38" s="34">
        <v>0</v>
      </c>
      <c r="AO38" s="34">
        <v>0</v>
      </c>
      <c r="AP38" s="34">
        <v>3960320</v>
      </c>
      <c r="AQ38" s="34">
        <v>851599.18207364471</v>
      </c>
      <c r="AR38" s="34">
        <v>233108</v>
      </c>
      <c r="AS38" s="34">
        <v>405288.79626302567</v>
      </c>
      <c r="AT38" s="35">
        <v>5045027.1820736444</v>
      </c>
      <c r="AU38" s="34">
        <v>5045027.1820736444</v>
      </c>
      <c r="AV38" s="34">
        <v>0</v>
      </c>
      <c r="AW38" s="34">
        <v>4811919.1820736444</v>
      </c>
      <c r="AX38" s="34">
        <v>4699.1398262437933</v>
      </c>
      <c r="AY38" s="34">
        <v>4704.7868329218109</v>
      </c>
      <c r="AZ38" s="36">
        <v>-1.2002683391524832E-3</v>
      </c>
      <c r="BA38" s="36">
        <v>0</v>
      </c>
      <c r="BB38" s="34">
        <v>0</v>
      </c>
      <c r="BC38" s="35">
        <v>5045027.1820736444</v>
      </c>
      <c r="BD38" s="35">
        <v>4926.7843574937933</v>
      </c>
      <c r="BE38" s="36">
        <v>-2.3620829050681191E-3</v>
      </c>
      <c r="BF38" s="34">
        <v>-24753.116198570602</v>
      </c>
      <c r="BG38" s="34">
        <v>5020274.0658750739</v>
      </c>
      <c r="BH38" s="37">
        <v>4749434.401599844</v>
      </c>
      <c r="BI38" s="38">
        <f t="shared" si="2"/>
        <v>270839.66427522991</v>
      </c>
      <c r="BJ38" s="37">
        <v>-5988</v>
      </c>
      <c r="BK38" s="38">
        <f t="shared" si="0"/>
        <v>264851.66427522991</v>
      </c>
      <c r="BL38" s="30" t="str">
        <f t="shared" si="1"/>
        <v>Primary</v>
      </c>
      <c r="BM38" s="39">
        <f t="shared" si="3"/>
        <v>52</v>
      </c>
      <c r="BN38" s="39">
        <f>VLOOKUP($C38,'[1]Adjusted Factors'!$D33:$AB$70,10,0)</f>
        <v>1024</v>
      </c>
      <c r="BO38" s="39">
        <f>VLOOKUP($C38,'[1]14-15 submitted baselines'!$B$1:$L$70,6,0)</f>
        <v>972</v>
      </c>
      <c r="BP38" s="30"/>
    </row>
    <row r="39" spans="1:68" x14ac:dyDescent="0.2">
      <c r="A39" s="1">
        <v>39</v>
      </c>
      <c r="B39" s="32">
        <v>101233</v>
      </c>
      <c r="C39" s="32">
        <v>3013300</v>
      </c>
      <c r="D39" s="33" t="s">
        <v>105</v>
      </c>
      <c r="E39" s="34">
        <v>1605012.5</v>
      </c>
      <c r="F39" s="34">
        <v>0</v>
      </c>
      <c r="G39" s="34">
        <v>0</v>
      </c>
      <c r="H39" s="34">
        <v>32134.732360097321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6260.3406326034137</v>
      </c>
      <c r="O39" s="34">
        <v>4543.795620437977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86411.440677966209</v>
      </c>
      <c r="W39" s="34">
        <v>0</v>
      </c>
      <c r="X39" s="34">
        <v>0</v>
      </c>
      <c r="Y39" s="34">
        <v>96154.657464484641</v>
      </c>
      <c r="Z39" s="34">
        <v>0</v>
      </c>
      <c r="AA39" s="34">
        <v>0</v>
      </c>
      <c r="AB39" s="34">
        <v>0</v>
      </c>
      <c r="AC39" s="34">
        <v>135000</v>
      </c>
      <c r="AD39" s="34">
        <v>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4">
        <v>0</v>
      </c>
      <c r="AN39" s="34">
        <v>0</v>
      </c>
      <c r="AO39" s="34">
        <v>0</v>
      </c>
      <c r="AP39" s="34">
        <v>1605012.5</v>
      </c>
      <c r="AQ39" s="34">
        <v>225504.96675558956</v>
      </c>
      <c r="AR39" s="34">
        <v>135000</v>
      </c>
      <c r="AS39" s="34">
        <v>112222.0236445333</v>
      </c>
      <c r="AT39" s="35">
        <v>1965517.4667555895</v>
      </c>
      <c r="AU39" s="34">
        <v>1965517.4667555897</v>
      </c>
      <c r="AV39" s="34">
        <v>0</v>
      </c>
      <c r="AW39" s="34">
        <v>1830517.4667555895</v>
      </c>
      <c r="AX39" s="34">
        <v>4410.8854620616612</v>
      </c>
      <c r="AY39" s="34">
        <v>4037.5618250000002</v>
      </c>
      <c r="AZ39" s="36">
        <v>9.2462642862852246E-2</v>
      </c>
      <c r="BA39" s="36">
        <v>-6.1362642862852243E-2</v>
      </c>
      <c r="BB39" s="34">
        <v>-102818.51768622678</v>
      </c>
      <c r="BC39" s="35">
        <v>1862698.9490693626</v>
      </c>
      <c r="BD39" s="35">
        <v>4488.4312025767777</v>
      </c>
      <c r="BE39" s="36">
        <v>2.9695134509647003E-2</v>
      </c>
      <c r="BF39" s="34">
        <v>-10031.78049063164</v>
      </c>
      <c r="BG39" s="34">
        <v>1852667.1685787309</v>
      </c>
      <c r="BH39" s="37">
        <v>1808851.9664970392</v>
      </c>
      <c r="BI39" s="38">
        <f t="shared" si="2"/>
        <v>43815.202081691707</v>
      </c>
      <c r="BJ39" s="37">
        <v>0</v>
      </c>
      <c r="BK39" s="38">
        <f t="shared" si="0"/>
        <v>43815.202081691707</v>
      </c>
      <c r="BL39" s="30" t="str">
        <f t="shared" si="1"/>
        <v>Primary</v>
      </c>
      <c r="BM39" s="39">
        <f t="shared" si="3"/>
        <v>-5</v>
      </c>
      <c r="BN39" s="39">
        <f>VLOOKUP($C39,'[1]Adjusted Factors'!$D34:$AB$70,10,0)</f>
        <v>415</v>
      </c>
      <c r="BO39" s="39">
        <f>VLOOKUP($C39,'[1]14-15 submitted baselines'!$B$1:$L$70,6,0)</f>
        <v>420</v>
      </c>
      <c r="BP39" s="30"/>
    </row>
    <row r="40" spans="1:68" x14ac:dyDescent="0.2">
      <c r="A40" s="1">
        <v>40</v>
      </c>
      <c r="B40" s="32">
        <v>101234</v>
      </c>
      <c r="C40" s="32">
        <v>3013301</v>
      </c>
      <c r="D40" s="33" t="s">
        <v>106</v>
      </c>
      <c r="E40" s="34">
        <v>1384565</v>
      </c>
      <c r="F40" s="34">
        <v>0</v>
      </c>
      <c r="G40" s="34">
        <v>0</v>
      </c>
      <c r="H40" s="34">
        <v>44007.927170868345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2849.9999999999991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25952.420749279601</v>
      </c>
      <c r="W40" s="34">
        <v>0</v>
      </c>
      <c r="X40" s="34">
        <v>501.40056022408965</v>
      </c>
      <c r="Y40" s="34">
        <v>69915.294117647194</v>
      </c>
      <c r="Z40" s="34">
        <v>0</v>
      </c>
      <c r="AA40" s="34">
        <v>0</v>
      </c>
      <c r="AB40" s="34">
        <v>0</v>
      </c>
      <c r="AC40" s="34">
        <v>135000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1384565</v>
      </c>
      <c r="AQ40" s="34">
        <v>143227.04259801924</v>
      </c>
      <c r="AR40" s="34">
        <v>135000</v>
      </c>
      <c r="AS40" s="34">
        <v>91919.25770308137</v>
      </c>
      <c r="AT40" s="35">
        <v>1662792.0425980194</v>
      </c>
      <c r="AU40" s="34">
        <v>1662792.0425980194</v>
      </c>
      <c r="AV40" s="34">
        <v>0</v>
      </c>
      <c r="AW40" s="34">
        <v>1527792.0425980194</v>
      </c>
      <c r="AX40" s="34">
        <v>4267.5755379832945</v>
      </c>
      <c r="AY40" s="34">
        <v>4358.7668114206135</v>
      </c>
      <c r="AZ40" s="36">
        <v>-2.0921347110926983E-2</v>
      </c>
      <c r="BA40" s="36">
        <v>5.9213471109269833E-3</v>
      </c>
      <c r="BB40" s="34">
        <v>9239.898113231533</v>
      </c>
      <c r="BC40" s="35">
        <v>1672031.940711251</v>
      </c>
      <c r="BD40" s="35">
        <v>4670.4802813163433</v>
      </c>
      <c r="BE40" s="36">
        <v>-1.3586834446177365E-2</v>
      </c>
      <c r="BF40" s="34">
        <v>-8653.9214834846443</v>
      </c>
      <c r="BG40" s="34">
        <v>1663378.0192277664</v>
      </c>
      <c r="BH40" s="37">
        <v>1681057.4852921451</v>
      </c>
      <c r="BI40" s="38">
        <f t="shared" si="2"/>
        <v>-17679.466064378619</v>
      </c>
      <c r="BJ40" s="37">
        <v>0</v>
      </c>
      <c r="BK40" s="38">
        <f t="shared" si="0"/>
        <v>-17679.466064378619</v>
      </c>
      <c r="BL40" s="30" t="str">
        <f t="shared" si="1"/>
        <v>Primary</v>
      </c>
      <c r="BM40" s="39">
        <f t="shared" si="3"/>
        <v>-1</v>
      </c>
      <c r="BN40" s="39">
        <f>VLOOKUP($C40,'[1]Adjusted Factors'!$D35:$AB$70,10,0)</f>
        <v>358</v>
      </c>
      <c r="BO40" s="39">
        <f>VLOOKUP($C40,'[1]14-15 submitted baselines'!$B$1:$L$70,6,0)</f>
        <v>359</v>
      </c>
      <c r="BP40" s="30"/>
    </row>
    <row r="41" spans="1:68" x14ac:dyDescent="0.2">
      <c r="A41" s="1">
        <v>41</v>
      </c>
      <c r="B41" s="32">
        <v>101235</v>
      </c>
      <c r="C41" s="32">
        <v>3013500</v>
      </c>
      <c r="D41" s="33" t="s">
        <v>107</v>
      </c>
      <c r="E41" s="34">
        <v>1264672.5</v>
      </c>
      <c r="F41" s="34">
        <v>0</v>
      </c>
      <c r="G41" s="34">
        <v>0</v>
      </c>
      <c r="H41" s="34">
        <v>29007.242990654202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5112.5386996903962</v>
      </c>
      <c r="O41" s="34">
        <v>4150.7739938080549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94219.925373134363</v>
      </c>
      <c r="W41" s="34">
        <v>0</v>
      </c>
      <c r="X41" s="34">
        <v>0</v>
      </c>
      <c r="Y41" s="34">
        <v>76534.26117535666</v>
      </c>
      <c r="Z41" s="34">
        <v>0</v>
      </c>
      <c r="AA41" s="34">
        <v>0</v>
      </c>
      <c r="AB41" s="34">
        <v>0</v>
      </c>
      <c r="AC41" s="34">
        <v>135000</v>
      </c>
      <c r="AD41" s="34">
        <v>0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4">
        <v>0</v>
      </c>
      <c r="AP41" s="34">
        <v>1264672.5</v>
      </c>
      <c r="AQ41" s="34">
        <v>209024.74223264368</v>
      </c>
      <c r="AR41" s="34">
        <v>135000</v>
      </c>
      <c r="AS41" s="34">
        <v>91037.882670683757</v>
      </c>
      <c r="AT41" s="35">
        <v>1608697.2422326438</v>
      </c>
      <c r="AU41" s="34">
        <v>1608697.2422326438</v>
      </c>
      <c r="AV41" s="34">
        <v>0</v>
      </c>
      <c r="AW41" s="34">
        <v>1473697.2422326438</v>
      </c>
      <c r="AX41" s="34">
        <v>4506.7193952068619</v>
      </c>
      <c r="AY41" s="34">
        <v>4130.6093424528299</v>
      </c>
      <c r="AZ41" s="36">
        <v>9.1054375171361793E-2</v>
      </c>
      <c r="BA41" s="36">
        <v>-5.995437517136179E-2</v>
      </c>
      <c r="BB41" s="34">
        <v>-80980.929420625922</v>
      </c>
      <c r="BC41" s="35">
        <v>1527716.3128120177</v>
      </c>
      <c r="BD41" s="35">
        <v>4671.9153297003604</v>
      </c>
      <c r="BE41" s="36">
        <v>2.5636477858325568E-2</v>
      </c>
      <c r="BF41" s="34">
        <v>-7904.5595673169792</v>
      </c>
      <c r="BG41" s="34">
        <v>1519811.7532447008</v>
      </c>
      <c r="BH41" s="37">
        <v>1431934.1709125899</v>
      </c>
      <c r="BI41" s="38">
        <f t="shared" si="2"/>
        <v>87877.582332110964</v>
      </c>
      <c r="BJ41" s="37">
        <v>0</v>
      </c>
      <c r="BK41" s="38">
        <f t="shared" si="0"/>
        <v>87877.582332110964</v>
      </c>
      <c r="BL41" s="30" t="str">
        <f t="shared" si="1"/>
        <v>Primary</v>
      </c>
      <c r="BM41" s="39">
        <f t="shared" si="3"/>
        <v>9</v>
      </c>
      <c r="BN41" s="39">
        <f>VLOOKUP($C41,'[1]Adjusted Factors'!$D36:$AB$70,10,0)</f>
        <v>327</v>
      </c>
      <c r="BO41" s="39">
        <f>VLOOKUP($C41,'[1]14-15 submitted baselines'!$B$1:$L$70,6,0)</f>
        <v>318</v>
      </c>
      <c r="BP41" s="30"/>
    </row>
    <row r="42" spans="1:68" x14ac:dyDescent="0.2">
      <c r="A42" s="1">
        <v>42</v>
      </c>
      <c r="B42" s="32">
        <v>101236</v>
      </c>
      <c r="C42" s="32">
        <v>3013502</v>
      </c>
      <c r="D42" s="33" t="s">
        <v>108</v>
      </c>
      <c r="E42" s="34">
        <v>1384565</v>
      </c>
      <c r="F42" s="34">
        <v>0</v>
      </c>
      <c r="G42" s="34">
        <v>0</v>
      </c>
      <c r="H42" s="34">
        <v>21440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1200</v>
      </c>
      <c r="O42" s="34">
        <v>800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61845.100671140979</v>
      </c>
      <c r="W42" s="34">
        <v>0</v>
      </c>
      <c r="X42" s="34">
        <v>0</v>
      </c>
      <c r="Y42" s="34">
        <v>74370.568561872904</v>
      </c>
      <c r="Z42" s="34">
        <v>0</v>
      </c>
      <c r="AA42" s="34">
        <v>0</v>
      </c>
      <c r="AB42" s="34">
        <v>0</v>
      </c>
      <c r="AC42" s="34">
        <v>135000</v>
      </c>
      <c r="AD42" s="34">
        <v>0</v>
      </c>
      <c r="AE42" s="34">
        <v>0</v>
      </c>
      <c r="AF42" s="34">
        <v>100000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4">
        <v>1384565</v>
      </c>
      <c r="AQ42" s="34">
        <v>159655.66923301388</v>
      </c>
      <c r="AR42" s="34">
        <v>235000</v>
      </c>
      <c r="AS42" s="34">
        <v>85090.568561872904</v>
      </c>
      <c r="AT42" s="35">
        <v>1779220.6692330139</v>
      </c>
      <c r="AU42" s="34">
        <v>1779220.6692330139</v>
      </c>
      <c r="AV42" s="34">
        <v>0</v>
      </c>
      <c r="AW42" s="34">
        <v>1644220.6692330139</v>
      </c>
      <c r="AX42" s="34">
        <v>4592.7951654553463</v>
      </c>
      <c r="AY42" s="34">
        <v>4302.1972083333339</v>
      </c>
      <c r="AZ42" s="36">
        <v>6.7546405487671643E-2</v>
      </c>
      <c r="BA42" s="36">
        <v>-3.644640548767164E-2</v>
      </c>
      <c r="BB42" s="34">
        <v>-56134.265371538742</v>
      </c>
      <c r="BC42" s="35">
        <v>1723086.4038614752</v>
      </c>
      <c r="BD42" s="35">
        <v>4813.0905135795392</v>
      </c>
      <c r="BE42" s="36">
        <v>2.9054431359893274E-2</v>
      </c>
      <c r="BF42" s="34">
        <v>-8653.9214834846443</v>
      </c>
      <c r="BG42" s="34">
        <v>1714432.4823779906</v>
      </c>
      <c r="BH42" s="37">
        <v>1664998.9949738528</v>
      </c>
      <c r="BI42" s="38">
        <f t="shared" si="2"/>
        <v>49433.48740413785</v>
      </c>
      <c r="BJ42" s="37">
        <v>0</v>
      </c>
      <c r="BK42" s="38">
        <f t="shared" si="0"/>
        <v>49433.48740413785</v>
      </c>
      <c r="BL42" s="30" t="str">
        <f t="shared" si="1"/>
        <v>Primary</v>
      </c>
      <c r="BM42" s="39">
        <f t="shared" si="3"/>
        <v>-2</v>
      </c>
      <c r="BN42" s="39">
        <f>VLOOKUP($C42,'[1]Adjusted Factors'!$D37:$AB$70,10,0)</f>
        <v>358</v>
      </c>
      <c r="BO42" s="39">
        <f>VLOOKUP($C42,'[1]14-15 submitted baselines'!$B$1:$L$70,6,0)</f>
        <v>360</v>
      </c>
      <c r="BP42" s="30"/>
    </row>
    <row r="43" spans="1:68" x14ac:dyDescent="0.2">
      <c r="A43" s="1">
        <v>43</v>
      </c>
      <c r="B43" s="32">
        <v>101237</v>
      </c>
      <c r="C43" s="32">
        <v>3013503</v>
      </c>
      <c r="D43" s="33" t="s">
        <v>109</v>
      </c>
      <c r="E43" s="34">
        <v>1531530</v>
      </c>
      <c r="F43" s="34">
        <v>0</v>
      </c>
      <c r="G43" s="34">
        <v>0</v>
      </c>
      <c r="H43" s="34">
        <v>23130.461538461539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1316.7487684729065</v>
      </c>
      <c r="O43" s="34">
        <v>195.07389162561591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73436.887608069082</v>
      </c>
      <c r="W43" s="34">
        <v>0</v>
      </c>
      <c r="X43" s="34">
        <v>0</v>
      </c>
      <c r="Y43" s="34">
        <v>96955.350301503815</v>
      </c>
      <c r="Z43" s="34">
        <v>0</v>
      </c>
      <c r="AA43" s="34">
        <v>0</v>
      </c>
      <c r="AB43" s="34">
        <v>0</v>
      </c>
      <c r="AC43" s="34">
        <v>135000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1531530</v>
      </c>
      <c r="AQ43" s="34">
        <v>195034.52210813295</v>
      </c>
      <c r="AR43" s="34">
        <v>135000</v>
      </c>
      <c r="AS43" s="34">
        <v>108520.58107073458</v>
      </c>
      <c r="AT43" s="35">
        <v>1861564.522108133</v>
      </c>
      <c r="AU43" s="34">
        <v>1861564.5221081327</v>
      </c>
      <c r="AV43" s="34">
        <v>0</v>
      </c>
      <c r="AW43" s="34">
        <v>1726564.522108133</v>
      </c>
      <c r="AX43" s="34">
        <v>4360.0114194649823</v>
      </c>
      <c r="AY43" s="34">
        <v>4345.0160218564843</v>
      </c>
      <c r="AZ43" s="36">
        <v>3.451171994088753E-3</v>
      </c>
      <c r="BA43" s="36">
        <v>0</v>
      </c>
      <c r="BB43" s="34">
        <v>0</v>
      </c>
      <c r="BC43" s="35">
        <v>1861564.522108133</v>
      </c>
      <c r="BD43" s="35">
        <v>4700.9205103740733</v>
      </c>
      <c r="BE43" s="36">
        <v>8.6682238248148025E-5</v>
      </c>
      <c r="BF43" s="34">
        <v>-9572.4941549159757</v>
      </c>
      <c r="BG43" s="34">
        <v>1851992.027953217</v>
      </c>
      <c r="BH43" s="37">
        <v>1765196.8842885843</v>
      </c>
      <c r="BI43" s="38">
        <f t="shared" si="2"/>
        <v>86795.143664632691</v>
      </c>
      <c r="BJ43" s="37">
        <v>0</v>
      </c>
      <c r="BK43" s="38">
        <f t="shared" si="0"/>
        <v>86795.143664632691</v>
      </c>
      <c r="BL43" s="30" t="str">
        <f t="shared" si="1"/>
        <v>Primary</v>
      </c>
      <c r="BM43" s="39">
        <f t="shared" si="3"/>
        <v>16.25</v>
      </c>
      <c r="BN43" s="39">
        <f>VLOOKUP($C43,'[1]Adjusted Factors'!$D38:$AB$70,10,0)</f>
        <v>396</v>
      </c>
      <c r="BO43" s="39">
        <f>VLOOKUP($C43,'[1]14-15 submitted baselines'!$B$1:$L$70,6,0)</f>
        <v>379.75</v>
      </c>
      <c r="BP43" s="30"/>
    </row>
    <row r="44" spans="1:68" x14ac:dyDescent="0.2">
      <c r="A44" s="1">
        <v>44</v>
      </c>
      <c r="B44" s="32">
        <v>101238</v>
      </c>
      <c r="C44" s="32">
        <v>3013505</v>
      </c>
      <c r="D44" s="33" t="s">
        <v>110</v>
      </c>
      <c r="E44" s="34">
        <v>765765</v>
      </c>
      <c r="F44" s="34">
        <v>0</v>
      </c>
      <c r="G44" s="34">
        <v>0</v>
      </c>
      <c r="H44" s="34">
        <v>10101.015228426397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799.99999999999989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43436.25</v>
      </c>
      <c r="W44" s="34">
        <v>0</v>
      </c>
      <c r="X44" s="34">
        <v>0</v>
      </c>
      <c r="Y44" s="34">
        <v>34800.788954635129</v>
      </c>
      <c r="Z44" s="34">
        <v>0</v>
      </c>
      <c r="AA44" s="34">
        <v>0</v>
      </c>
      <c r="AB44" s="34">
        <v>0</v>
      </c>
      <c r="AC44" s="34">
        <v>135000</v>
      </c>
      <c r="AD44" s="34">
        <v>0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765765</v>
      </c>
      <c r="AQ44" s="34">
        <v>89138.054183061526</v>
      </c>
      <c r="AR44" s="34">
        <v>135000</v>
      </c>
      <c r="AS44" s="34">
        <v>39851.296568848324</v>
      </c>
      <c r="AT44" s="35">
        <v>989903.05418306147</v>
      </c>
      <c r="AU44" s="34">
        <v>989903.05418306158</v>
      </c>
      <c r="AV44" s="34">
        <v>0</v>
      </c>
      <c r="AW44" s="34">
        <v>854903.05418306147</v>
      </c>
      <c r="AX44" s="34">
        <v>4317.692192843745</v>
      </c>
      <c r="AY44" s="34">
        <v>3828.6490556122449</v>
      </c>
      <c r="AZ44" s="36">
        <v>0.12773255791481691</v>
      </c>
      <c r="BA44" s="36">
        <v>-9.6632557914816911E-2</v>
      </c>
      <c r="BB44" s="34">
        <v>-73254.486017187941</v>
      </c>
      <c r="BC44" s="35">
        <v>916648.56816587353</v>
      </c>
      <c r="BD44" s="35">
        <v>4629.5382230599671</v>
      </c>
      <c r="BE44" s="36">
        <v>2.4818047453855296E-2</v>
      </c>
      <c r="BF44" s="34">
        <v>-4786.2470774579879</v>
      </c>
      <c r="BG44" s="34">
        <v>911862.32108841557</v>
      </c>
      <c r="BH44" s="37">
        <v>875184.01489563496</v>
      </c>
      <c r="BI44" s="38">
        <f t="shared" si="2"/>
        <v>36678.306192780612</v>
      </c>
      <c r="BJ44" s="37">
        <v>0</v>
      </c>
      <c r="BK44" s="38">
        <f t="shared" si="0"/>
        <v>36678.306192780612</v>
      </c>
      <c r="BL44" s="30" t="str">
        <f t="shared" si="1"/>
        <v>Primary</v>
      </c>
      <c r="BM44" s="39">
        <f t="shared" si="3"/>
        <v>2</v>
      </c>
      <c r="BN44" s="39">
        <f>VLOOKUP($C44,'[1]Adjusted Factors'!$D39:$AB$70,10,0)</f>
        <v>198</v>
      </c>
      <c r="BO44" s="39">
        <f>VLOOKUP($C44,'[1]14-15 submitted baselines'!$B$1:$L$70,6,0)</f>
        <v>196</v>
      </c>
      <c r="BP44" s="30"/>
    </row>
    <row r="45" spans="1:68" x14ac:dyDescent="0.2">
      <c r="A45" s="1">
        <v>45</v>
      </c>
      <c r="B45" s="32">
        <v>101239</v>
      </c>
      <c r="C45" s="32">
        <v>3013506</v>
      </c>
      <c r="D45" s="33" t="s">
        <v>111</v>
      </c>
      <c r="E45" s="34">
        <v>819910</v>
      </c>
      <c r="F45" s="34">
        <v>0</v>
      </c>
      <c r="G45" s="34">
        <v>0</v>
      </c>
      <c r="H45" s="34">
        <v>14204.000000000002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201.90476190476141</v>
      </c>
      <c r="O45" s="34">
        <v>201.90476190476181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20551.885714285752</v>
      </c>
      <c r="W45" s="34">
        <v>0</v>
      </c>
      <c r="X45" s="34">
        <v>0</v>
      </c>
      <c r="Y45" s="34">
        <v>51535.911602209919</v>
      </c>
      <c r="Z45" s="34">
        <v>0</v>
      </c>
      <c r="AA45" s="34">
        <v>0</v>
      </c>
      <c r="AB45" s="34">
        <v>0</v>
      </c>
      <c r="AC45" s="34">
        <v>135000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819910</v>
      </c>
      <c r="AQ45" s="34">
        <v>86695.606840305205</v>
      </c>
      <c r="AR45" s="34">
        <v>135000</v>
      </c>
      <c r="AS45" s="34">
        <v>58637.911602209919</v>
      </c>
      <c r="AT45" s="35">
        <v>1041605.6068403053</v>
      </c>
      <c r="AU45" s="34">
        <v>1041605.6068403051</v>
      </c>
      <c r="AV45" s="34">
        <v>0</v>
      </c>
      <c r="AW45" s="34">
        <v>906605.60684030526</v>
      </c>
      <c r="AX45" s="34">
        <v>4276.4415416995535</v>
      </c>
      <c r="AY45" s="34">
        <v>4245.5494409523808</v>
      </c>
      <c r="AZ45" s="36">
        <v>7.2763493104541039E-3</v>
      </c>
      <c r="BA45" s="36">
        <v>0</v>
      </c>
      <c r="BB45" s="34">
        <v>0</v>
      </c>
      <c r="BC45" s="35">
        <v>1041605.6068403053</v>
      </c>
      <c r="BD45" s="35">
        <v>4913.2339945297417</v>
      </c>
      <c r="BE45" s="36">
        <v>5.078835054851405E-3</v>
      </c>
      <c r="BF45" s="34">
        <v>-5124.6685879853203</v>
      </c>
      <c r="BG45" s="34">
        <v>1036480.9382523199</v>
      </c>
      <c r="BH45" s="37">
        <v>1015603.3826077217</v>
      </c>
      <c r="BI45" s="38">
        <f t="shared" si="2"/>
        <v>20877.555644598207</v>
      </c>
      <c r="BJ45" s="37">
        <v>0</v>
      </c>
      <c r="BK45" s="38">
        <f t="shared" si="0"/>
        <v>20877.555644598207</v>
      </c>
      <c r="BL45" s="30" t="str">
        <f t="shared" si="1"/>
        <v>Primary</v>
      </c>
      <c r="BM45" s="39">
        <f t="shared" si="3"/>
        <v>2</v>
      </c>
      <c r="BN45" s="39">
        <f>VLOOKUP($C45,'[1]Adjusted Factors'!$D40:$AB$70,10,0)</f>
        <v>212</v>
      </c>
      <c r="BO45" s="39">
        <f>VLOOKUP($C45,'[1]14-15 submitted baselines'!$B$1:$L$70,6,0)</f>
        <v>210</v>
      </c>
      <c r="BP45" s="30"/>
    </row>
    <row r="46" spans="1:68" x14ac:dyDescent="0.2">
      <c r="A46" s="1">
        <v>46</v>
      </c>
      <c r="B46" s="32">
        <v>136431</v>
      </c>
      <c r="C46" s="32">
        <v>3013507</v>
      </c>
      <c r="D46" s="33" t="s">
        <v>112</v>
      </c>
      <c r="E46" s="34">
        <v>1693965</v>
      </c>
      <c r="F46" s="34">
        <v>0</v>
      </c>
      <c r="G46" s="34">
        <v>0</v>
      </c>
      <c r="H46" s="34">
        <v>59874.710327455927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4185.3333333333312</v>
      </c>
      <c r="O46" s="34">
        <v>973.33333333333235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110321.25000000012</v>
      </c>
      <c r="W46" s="34">
        <v>0</v>
      </c>
      <c r="X46" s="34">
        <v>3309.8236775818636</v>
      </c>
      <c r="Y46" s="34">
        <v>146467.55600225047</v>
      </c>
      <c r="Z46" s="34">
        <v>0</v>
      </c>
      <c r="AA46" s="34">
        <v>20112.959999999974</v>
      </c>
      <c r="AB46" s="34">
        <v>0</v>
      </c>
      <c r="AC46" s="34">
        <v>135000</v>
      </c>
      <c r="AD46" s="34">
        <v>0</v>
      </c>
      <c r="AE46" s="34">
        <v>0</v>
      </c>
      <c r="AF46" s="34">
        <v>0</v>
      </c>
      <c r="AG46" s="34">
        <v>12766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1693965</v>
      </c>
      <c r="AQ46" s="34">
        <v>345244.96667395497</v>
      </c>
      <c r="AR46" s="34">
        <v>147766</v>
      </c>
      <c r="AS46" s="34">
        <v>176404.91116597844</v>
      </c>
      <c r="AT46" s="35">
        <v>2186975.9666739549</v>
      </c>
      <c r="AU46" s="34">
        <v>2186975.9666739549</v>
      </c>
      <c r="AV46" s="34">
        <v>0</v>
      </c>
      <c r="AW46" s="34">
        <v>2039209.9666739549</v>
      </c>
      <c r="AX46" s="34">
        <v>4655.7305175204447</v>
      </c>
      <c r="AY46" s="34">
        <v>5540.2306997368414</v>
      </c>
      <c r="AZ46" s="36">
        <v>-0.15965042435117552</v>
      </c>
      <c r="BA46" s="36">
        <v>0.14465042435117553</v>
      </c>
      <c r="BB46" s="34">
        <v>351011.76411351078</v>
      </c>
      <c r="BC46" s="35">
        <v>2537987.7307874658</v>
      </c>
      <c r="BD46" s="35">
        <v>5794.4925360444422</v>
      </c>
      <c r="BE46" s="36">
        <v>-2.2550863111133523E-2</v>
      </c>
      <c r="BF46" s="34">
        <v>-10587.758686497973</v>
      </c>
      <c r="BG46" s="34">
        <v>2527399.972100968</v>
      </c>
      <c r="BH46" s="37">
        <v>2232871.6658506184</v>
      </c>
      <c r="BI46" s="38">
        <f t="shared" si="2"/>
        <v>294528.30625034962</v>
      </c>
      <c r="BJ46" s="37">
        <v>-346</v>
      </c>
      <c r="BK46" s="38">
        <f t="shared" si="0"/>
        <v>294182.30625034962</v>
      </c>
      <c r="BL46" s="30" t="str">
        <f t="shared" si="1"/>
        <v>Primary</v>
      </c>
      <c r="BM46" s="39">
        <f t="shared" si="3"/>
        <v>58</v>
      </c>
      <c r="BN46" s="39">
        <f>VLOOKUP($C46,'[1]Adjusted Factors'!$D41:$AB$70,10,0)</f>
        <v>438</v>
      </c>
      <c r="BO46" s="39">
        <f>VLOOKUP($C46,'[1]14-15 submitted baselines'!$B$1:$L$70,6,0)</f>
        <v>380</v>
      </c>
      <c r="BP46" s="30"/>
    </row>
    <row r="47" spans="1:68" x14ac:dyDescent="0.2">
      <c r="A47" s="1">
        <v>47</v>
      </c>
      <c r="B47" s="32">
        <v>101241</v>
      </c>
      <c r="C47" s="32">
        <v>3014021</v>
      </c>
      <c r="D47" s="33" t="s">
        <v>113</v>
      </c>
      <c r="E47" s="34">
        <v>0</v>
      </c>
      <c r="F47" s="34">
        <v>3737493.5</v>
      </c>
      <c r="G47" s="34">
        <v>3061012</v>
      </c>
      <c r="H47" s="34">
        <v>0</v>
      </c>
      <c r="I47" s="34">
        <v>224569.48288419517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7811.5044247787882</v>
      </c>
      <c r="U47" s="34">
        <v>1001.4749262536876</v>
      </c>
      <c r="V47" s="34">
        <v>0</v>
      </c>
      <c r="W47" s="34">
        <v>43400.000000000029</v>
      </c>
      <c r="X47" s="34">
        <v>4450.8375819373632</v>
      </c>
      <c r="Y47" s="34">
        <v>0</v>
      </c>
      <c r="Z47" s="34">
        <v>481188.67256637104</v>
      </c>
      <c r="AA47" s="34">
        <v>0</v>
      </c>
      <c r="AB47" s="34">
        <v>0</v>
      </c>
      <c r="AC47" s="34">
        <v>135000</v>
      </c>
      <c r="AD47" s="34">
        <v>0</v>
      </c>
      <c r="AE47" s="34">
        <v>0</v>
      </c>
      <c r="AF47" s="34">
        <v>216000</v>
      </c>
      <c r="AG47" s="34">
        <v>414885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6798505.5</v>
      </c>
      <c r="AQ47" s="34">
        <v>762421.97238353617</v>
      </c>
      <c r="AR47" s="34">
        <v>765885</v>
      </c>
      <c r="AS47" s="34">
        <v>593473.41400846862</v>
      </c>
      <c r="AT47" s="35">
        <v>8326812.4723835364</v>
      </c>
      <c r="AU47" s="34">
        <v>0</v>
      </c>
      <c r="AV47" s="34">
        <v>8326812.4723835355</v>
      </c>
      <c r="AW47" s="34">
        <v>7776927.4723835364</v>
      </c>
      <c r="AX47" s="34">
        <v>5726.7507160408959</v>
      </c>
      <c r="AY47" s="34">
        <v>5912.4873093681917</v>
      </c>
      <c r="AZ47" s="36">
        <v>-3.1414290400759215E-2</v>
      </c>
      <c r="BA47" s="36">
        <v>1.6414290400759216E-2</v>
      </c>
      <c r="BB47" s="34">
        <v>131792.92724663773</v>
      </c>
      <c r="BC47" s="35">
        <v>8458605.399630174</v>
      </c>
      <c r="BD47" s="35">
        <v>6228.7226801400402</v>
      </c>
      <c r="BE47" s="36">
        <v>-1.1904435643478872E-2</v>
      </c>
      <c r="BF47" s="34">
        <v>-32826.886521151246</v>
      </c>
      <c r="BG47" s="34">
        <v>8425778.5131090228</v>
      </c>
      <c r="BH47" s="37">
        <v>8608405.6249695737</v>
      </c>
      <c r="BI47" s="38">
        <f t="shared" si="2"/>
        <v>-182627.11186055094</v>
      </c>
      <c r="BJ47" s="37">
        <v>-11095</v>
      </c>
      <c r="BK47" s="38">
        <f t="shared" si="0"/>
        <v>-193722.11186055094</v>
      </c>
      <c r="BL47" s="30" t="str">
        <f t="shared" si="1"/>
        <v>Secondary</v>
      </c>
      <c r="BM47" s="39">
        <f t="shared" si="3"/>
        <v>-19</v>
      </c>
      <c r="BN47" s="39">
        <f>VLOOKUP($C47,'[1]Adjusted Factors'!$D42:$AB$70,10,0)</f>
        <v>1358</v>
      </c>
      <c r="BO47" s="39">
        <f>VLOOKUP($C47,'[1]14-15 submitted baselines'!$B$1:$L$70,6,0)</f>
        <v>1377</v>
      </c>
      <c r="BP47" s="30"/>
    </row>
    <row r="48" spans="1:68" x14ac:dyDescent="0.2">
      <c r="A48" s="1">
        <v>48</v>
      </c>
      <c r="B48" s="32">
        <v>101243</v>
      </c>
      <c r="C48" s="32">
        <v>3014023</v>
      </c>
      <c r="D48" s="33" t="s">
        <v>114</v>
      </c>
      <c r="E48" s="34">
        <v>0</v>
      </c>
      <c r="F48" s="34">
        <v>1811140.5</v>
      </c>
      <c r="G48" s="34">
        <v>2115288</v>
      </c>
      <c r="H48" s="34">
        <v>0</v>
      </c>
      <c r="I48" s="34">
        <v>188675.41139240508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3940.4556650246341</v>
      </c>
      <c r="U48" s="34">
        <v>2088.9162561576354</v>
      </c>
      <c r="V48" s="34">
        <v>0</v>
      </c>
      <c r="W48" s="34">
        <v>218449.99999999959</v>
      </c>
      <c r="X48" s="34">
        <v>5367.7215189873414</v>
      </c>
      <c r="Y48" s="34">
        <v>0</v>
      </c>
      <c r="Z48" s="34">
        <v>464443.02788844582</v>
      </c>
      <c r="AA48" s="34">
        <v>0</v>
      </c>
      <c r="AB48" s="34">
        <v>33656.568265682559</v>
      </c>
      <c r="AC48" s="34">
        <v>135000</v>
      </c>
      <c r="AD48" s="34">
        <v>0</v>
      </c>
      <c r="AE48" s="34">
        <v>0</v>
      </c>
      <c r="AF48" s="34">
        <v>0</v>
      </c>
      <c r="AG48" s="34">
        <v>253610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3926428.5</v>
      </c>
      <c r="AQ48" s="34">
        <v>916622.1009867026</v>
      </c>
      <c r="AR48" s="34">
        <v>388610</v>
      </c>
      <c r="AS48" s="34">
        <v>558780.73358464835</v>
      </c>
      <c r="AT48" s="35">
        <v>5231660.6009867024</v>
      </c>
      <c r="AU48" s="34">
        <v>0</v>
      </c>
      <c r="AV48" s="34">
        <v>5231660.6009867042</v>
      </c>
      <c r="AW48" s="34">
        <v>4843050.6009867024</v>
      </c>
      <c r="AX48" s="34">
        <v>6281.5182892175126</v>
      </c>
      <c r="AY48" s="34">
        <v>6433.773545981554</v>
      </c>
      <c r="AZ48" s="36">
        <v>-2.3665000901242156E-2</v>
      </c>
      <c r="BA48" s="36">
        <v>8.6650009012421564E-3</v>
      </c>
      <c r="BB48" s="34">
        <v>42982.211905799268</v>
      </c>
      <c r="BC48" s="35">
        <v>5274642.8128925012</v>
      </c>
      <c r="BD48" s="35">
        <v>6841.300665230222</v>
      </c>
      <c r="BE48" s="36">
        <v>6.1215586820928536E-3</v>
      </c>
      <c r="BF48" s="34">
        <v>-18637.356044040953</v>
      </c>
      <c r="BG48" s="34">
        <v>5256005.4568484602</v>
      </c>
      <c r="BH48" s="37">
        <v>5121334.3213797128</v>
      </c>
      <c r="BI48" s="38">
        <f t="shared" si="2"/>
        <v>134671.13546874747</v>
      </c>
      <c r="BJ48" s="37">
        <v>-110890</v>
      </c>
      <c r="BK48" s="38">
        <f t="shared" si="0"/>
        <v>23781.135468747467</v>
      </c>
      <c r="BL48" s="30" t="str">
        <f t="shared" si="1"/>
        <v>Secondary</v>
      </c>
      <c r="BM48" s="39">
        <f t="shared" si="3"/>
        <v>12</v>
      </c>
      <c r="BN48" s="39">
        <f>VLOOKUP($C48,'[1]Adjusted Factors'!$D43:$AB$70,10,0)</f>
        <v>771</v>
      </c>
      <c r="BO48" s="39">
        <f>VLOOKUP($C48,'[1]14-15 submitted baselines'!$B$1:$L$70,6,0)</f>
        <v>759</v>
      </c>
      <c r="BP48" s="30"/>
    </row>
    <row r="49" spans="1:68" x14ac:dyDescent="0.2">
      <c r="A49" s="1">
        <v>49</v>
      </c>
      <c r="B49" s="32">
        <v>101244</v>
      </c>
      <c r="C49" s="32">
        <v>3014024</v>
      </c>
      <c r="D49" s="33" t="s">
        <v>115</v>
      </c>
      <c r="E49" s="34">
        <v>0</v>
      </c>
      <c r="F49" s="34">
        <v>4037046</v>
      </c>
      <c r="G49" s="34">
        <v>3284852</v>
      </c>
      <c r="H49" s="34">
        <v>0</v>
      </c>
      <c r="I49" s="34">
        <v>392349.99999999994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22128.993881713104</v>
      </c>
      <c r="U49" s="34">
        <v>18598.300475866701</v>
      </c>
      <c r="V49" s="34">
        <v>0</v>
      </c>
      <c r="W49" s="34">
        <v>138694.80164158688</v>
      </c>
      <c r="X49" s="34">
        <v>5500</v>
      </c>
      <c r="Y49" s="34">
        <v>0</v>
      </c>
      <c r="Z49" s="34">
        <v>573431.38801261818</v>
      </c>
      <c r="AA49" s="34">
        <v>0</v>
      </c>
      <c r="AB49" s="34">
        <v>0</v>
      </c>
      <c r="AC49" s="34">
        <v>135000</v>
      </c>
      <c r="AD49" s="34">
        <v>0</v>
      </c>
      <c r="AE49" s="34">
        <v>0</v>
      </c>
      <c r="AF49" s="34">
        <v>0</v>
      </c>
      <c r="AG49" s="34">
        <v>347444</v>
      </c>
      <c r="AH49" s="34">
        <v>537003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7321898</v>
      </c>
      <c r="AQ49" s="34">
        <v>1150703.4840117847</v>
      </c>
      <c r="AR49" s="34">
        <v>1019447</v>
      </c>
      <c r="AS49" s="34">
        <v>769606.38801261818</v>
      </c>
      <c r="AT49" s="35">
        <v>9492048.4840117842</v>
      </c>
      <c r="AU49" s="34">
        <v>0</v>
      </c>
      <c r="AV49" s="34">
        <v>9492048.4840117842</v>
      </c>
      <c r="AW49" s="34">
        <v>9009604.4840117842</v>
      </c>
      <c r="AX49" s="34">
        <v>6158.3079179848146</v>
      </c>
      <c r="AY49" s="34">
        <v>6369.2279098066292</v>
      </c>
      <c r="AZ49" s="36">
        <v>-3.3115472520156404E-2</v>
      </c>
      <c r="BA49" s="36">
        <v>1.8115472520156405E-2</v>
      </c>
      <c r="BB49" s="34">
        <v>168803.24155460834</v>
      </c>
      <c r="BC49" s="35">
        <v>9660851.7255663928</v>
      </c>
      <c r="BD49" s="35">
        <v>6603.4529908177665</v>
      </c>
      <c r="BE49" s="36">
        <v>-1.3815543395782615E-2</v>
      </c>
      <c r="BF49" s="34">
        <v>-35365.047850106239</v>
      </c>
      <c r="BG49" s="34">
        <v>9625486.6777162869</v>
      </c>
      <c r="BH49" s="37">
        <v>9620166.4133644402</v>
      </c>
      <c r="BI49" s="38">
        <f t="shared" si="2"/>
        <v>5320.2643518466502</v>
      </c>
      <c r="BJ49" s="37">
        <v>-9334</v>
      </c>
      <c r="BK49" s="38">
        <f t="shared" si="0"/>
        <v>-4013.7356481533498</v>
      </c>
      <c r="BL49" s="30" t="str">
        <f t="shared" si="1"/>
        <v>Secondary</v>
      </c>
      <c r="BM49" s="39">
        <f t="shared" si="3"/>
        <v>15</v>
      </c>
      <c r="BN49" s="39">
        <f>VLOOKUP($C49,'[1]Adjusted Factors'!$D44:$AB$70,10,0)</f>
        <v>1463</v>
      </c>
      <c r="BO49" s="39">
        <f>VLOOKUP($C49,'[1]14-15 submitted baselines'!$B$1:$L$70,6,0)</f>
        <v>1448</v>
      </c>
      <c r="BP49" s="30"/>
    </row>
    <row r="50" spans="1:68" x14ac:dyDescent="0.2">
      <c r="A50" s="1">
        <v>50</v>
      </c>
      <c r="B50" s="32">
        <v>101245</v>
      </c>
      <c r="C50" s="32">
        <v>3014027</v>
      </c>
      <c r="D50" s="33" t="s">
        <v>116</v>
      </c>
      <c r="E50" s="34">
        <v>0</v>
      </c>
      <c r="F50" s="34">
        <v>4110782</v>
      </c>
      <c r="G50" s="34">
        <v>3245680</v>
      </c>
      <c r="H50" s="34">
        <v>0</v>
      </c>
      <c r="I50" s="34">
        <v>309796.43347050756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5518.7457396046329</v>
      </c>
      <c r="U50" s="34">
        <v>9030.6748466257595</v>
      </c>
      <c r="V50" s="34">
        <v>0</v>
      </c>
      <c r="W50" s="34">
        <v>37028.887353144542</v>
      </c>
      <c r="X50" s="34">
        <v>5048.0109739369</v>
      </c>
      <c r="Y50" s="34">
        <v>0</v>
      </c>
      <c r="Z50" s="34">
        <v>452332.15656178072</v>
      </c>
      <c r="AA50" s="34">
        <v>0</v>
      </c>
      <c r="AB50" s="34">
        <v>0</v>
      </c>
      <c r="AC50" s="34">
        <v>135000</v>
      </c>
      <c r="AD50" s="34">
        <v>0</v>
      </c>
      <c r="AE50" s="34">
        <v>0</v>
      </c>
      <c r="AF50" s="34">
        <v>216000</v>
      </c>
      <c r="AG50" s="34">
        <v>441385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7356462</v>
      </c>
      <c r="AQ50" s="34">
        <v>818754.90894560004</v>
      </c>
      <c r="AR50" s="34">
        <v>792385</v>
      </c>
      <c r="AS50" s="34">
        <v>607230.37329703453</v>
      </c>
      <c r="AT50" s="35">
        <v>8967601.9089455996</v>
      </c>
      <c r="AU50" s="34">
        <v>0</v>
      </c>
      <c r="AV50" s="34">
        <v>8967601.9089455996</v>
      </c>
      <c r="AW50" s="34">
        <v>8391216.9089455996</v>
      </c>
      <c r="AX50" s="34">
        <v>5700.5549653163043</v>
      </c>
      <c r="AY50" s="34">
        <v>5888.6983472297297</v>
      </c>
      <c r="AZ50" s="36">
        <v>-3.1949909949443293E-2</v>
      </c>
      <c r="BA50" s="36">
        <v>1.6949909949443294E-2</v>
      </c>
      <c r="BB50" s="34">
        <v>146924.59866972981</v>
      </c>
      <c r="BC50" s="35">
        <v>9114526.5076153297</v>
      </c>
      <c r="BD50" s="35">
        <v>6191.9337687604138</v>
      </c>
      <c r="BE50" s="36">
        <v>-3.2776207929751333E-2</v>
      </c>
      <c r="BF50" s="34">
        <v>-35582.604535445244</v>
      </c>
      <c r="BG50" s="34">
        <v>9078943.9030798841</v>
      </c>
      <c r="BH50" s="37">
        <v>9397347.5539147332</v>
      </c>
      <c r="BI50" s="38">
        <f t="shared" si="2"/>
        <v>-318403.6508348491</v>
      </c>
      <c r="BJ50" s="37">
        <v>182945</v>
      </c>
      <c r="BK50" s="38">
        <f t="shared" si="0"/>
        <v>-135458.6508348491</v>
      </c>
      <c r="BL50" s="30" t="str">
        <f t="shared" si="1"/>
        <v>Secondary</v>
      </c>
      <c r="BM50" s="39">
        <f t="shared" si="3"/>
        <v>-8</v>
      </c>
      <c r="BN50" s="39">
        <f>VLOOKUP($C50,'[1]Adjusted Factors'!$D45:$AB$70,10,0)</f>
        <v>1472</v>
      </c>
      <c r="BO50" s="39">
        <f>VLOOKUP($C50,'[1]14-15 submitted baselines'!$B$1:$L$70,6,0)</f>
        <v>1480</v>
      </c>
      <c r="BP50" s="30"/>
    </row>
    <row r="51" spans="1:68" x14ac:dyDescent="0.2">
      <c r="A51" s="1">
        <v>51</v>
      </c>
      <c r="B51" s="32">
        <v>133561</v>
      </c>
      <c r="C51" s="32">
        <v>3014029</v>
      </c>
      <c r="D51" s="33" t="s">
        <v>117</v>
      </c>
      <c r="E51" s="34">
        <v>0</v>
      </c>
      <c r="F51" s="34">
        <v>3202907.5</v>
      </c>
      <c r="G51" s="34">
        <v>2574160</v>
      </c>
      <c r="H51" s="34">
        <v>0</v>
      </c>
      <c r="I51" s="34">
        <v>257708.75959079282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6920.0431034483017</v>
      </c>
      <c r="U51" s="34">
        <v>696.98275862068965</v>
      </c>
      <c r="V51" s="34">
        <v>0</v>
      </c>
      <c r="W51" s="34">
        <v>11113.402061855677</v>
      </c>
      <c r="X51" s="34">
        <v>3938.618925831202</v>
      </c>
      <c r="Y51" s="34">
        <v>0</v>
      </c>
      <c r="Z51" s="34">
        <v>513310.25179856172</v>
      </c>
      <c r="AA51" s="34">
        <v>0</v>
      </c>
      <c r="AB51" s="34">
        <v>0</v>
      </c>
      <c r="AC51" s="34">
        <v>135000</v>
      </c>
      <c r="AD51" s="34">
        <v>0</v>
      </c>
      <c r="AE51" s="34">
        <v>0</v>
      </c>
      <c r="AF51" s="34">
        <v>0</v>
      </c>
      <c r="AG51" s="34">
        <v>324274</v>
      </c>
      <c r="AH51" s="34">
        <v>2268491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5777067.5</v>
      </c>
      <c r="AQ51" s="34">
        <v>793688.0582391104</v>
      </c>
      <c r="AR51" s="34">
        <v>2727765</v>
      </c>
      <c r="AS51" s="34">
        <v>642164.63159395813</v>
      </c>
      <c r="AT51" s="35">
        <v>9298520.5582391098</v>
      </c>
      <c r="AU51" s="34">
        <v>0</v>
      </c>
      <c r="AV51" s="34">
        <v>9298520.5582391098</v>
      </c>
      <c r="AW51" s="34">
        <v>8839246.5582391098</v>
      </c>
      <c r="AX51" s="34">
        <v>7653.0273231507445</v>
      </c>
      <c r="AY51" s="34">
        <v>7677.8095947594502</v>
      </c>
      <c r="AZ51" s="36">
        <v>-3.2277788740191055E-3</v>
      </c>
      <c r="BA51" s="36">
        <v>0</v>
      </c>
      <c r="BB51" s="34">
        <v>0</v>
      </c>
      <c r="BC51" s="35">
        <v>9298520.5582391098</v>
      </c>
      <c r="BD51" s="35">
        <v>8050.6671499905715</v>
      </c>
      <c r="BE51" s="36">
        <v>-7.0267845030734799E-3</v>
      </c>
      <c r="BF51" s="34">
        <v>-27919.774618504925</v>
      </c>
      <c r="BG51" s="34">
        <v>9270600.7836206052</v>
      </c>
      <c r="BH51" s="37">
        <v>9376529.5682533402</v>
      </c>
      <c r="BI51" s="38">
        <f t="shared" si="2"/>
        <v>-105928.78463273495</v>
      </c>
      <c r="BJ51" s="37">
        <v>41046</v>
      </c>
      <c r="BK51" s="38">
        <f t="shared" si="0"/>
        <v>-64882.784632734954</v>
      </c>
      <c r="BL51" s="30" t="str">
        <f t="shared" si="1"/>
        <v>Secondary</v>
      </c>
      <c r="BM51" s="39">
        <f t="shared" si="3"/>
        <v>-9</v>
      </c>
      <c r="BN51" s="39">
        <f>VLOOKUP($C51,'[1]Adjusted Factors'!$D46:$AB$70,10,0)</f>
        <v>1155</v>
      </c>
      <c r="BO51" s="39">
        <f>VLOOKUP($C51,'[1]14-15 submitted baselines'!$B$1:$L$70,6,0)</f>
        <v>1164</v>
      </c>
      <c r="BP51" s="30">
        <f>BN5</f>
        <v>34685.333333333328</v>
      </c>
    </row>
    <row r="52" spans="1:68" x14ac:dyDescent="0.2">
      <c r="A52" s="1">
        <v>52</v>
      </c>
      <c r="B52" s="32">
        <v>101247</v>
      </c>
      <c r="C52" s="32">
        <v>3014703</v>
      </c>
      <c r="D52" s="33" t="s">
        <v>118</v>
      </c>
      <c r="E52" s="34">
        <v>0</v>
      </c>
      <c r="F52" s="34">
        <v>2765100</v>
      </c>
      <c r="G52" s="34">
        <v>2008964</v>
      </c>
      <c r="H52" s="34">
        <v>0</v>
      </c>
      <c r="I52" s="34">
        <v>130078.25248070565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4138.8421052631575</v>
      </c>
      <c r="U52" s="34">
        <v>3533.1578947368425</v>
      </c>
      <c r="V52" s="34">
        <v>0</v>
      </c>
      <c r="W52" s="34">
        <v>7014.629049111807</v>
      </c>
      <c r="X52" s="34">
        <v>2643.3296582138919</v>
      </c>
      <c r="Y52" s="34">
        <v>0</v>
      </c>
      <c r="Z52" s="34">
        <v>259760.62992126038</v>
      </c>
      <c r="AA52" s="34">
        <v>0</v>
      </c>
      <c r="AB52" s="34">
        <v>0</v>
      </c>
      <c r="AC52" s="34">
        <v>135000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4774064</v>
      </c>
      <c r="AQ52" s="34">
        <v>407168.84110929171</v>
      </c>
      <c r="AR52" s="34">
        <v>135000</v>
      </c>
      <c r="AS52" s="34">
        <v>324799.75616161322</v>
      </c>
      <c r="AT52" s="35">
        <v>5316232.8411092917</v>
      </c>
      <c r="AU52" s="34">
        <v>0</v>
      </c>
      <c r="AV52" s="34">
        <v>5316232.8411092917</v>
      </c>
      <c r="AW52" s="34">
        <v>5181232.8411092917</v>
      </c>
      <c r="AX52" s="34">
        <v>5402.7454026165715</v>
      </c>
      <c r="AY52" s="34">
        <v>5706.8524423804229</v>
      </c>
      <c r="AZ52" s="36">
        <v>-5.3288050257876175E-2</v>
      </c>
      <c r="BA52" s="36">
        <v>3.8288050257876176E-2</v>
      </c>
      <c r="BB52" s="34">
        <v>209545.57874989108</v>
      </c>
      <c r="BC52" s="35">
        <v>5525778.419859183</v>
      </c>
      <c r="BD52" s="35">
        <v>5762.0212928667188</v>
      </c>
      <c r="BE52" s="36">
        <v>-1.6219513168029831E-2</v>
      </c>
      <c r="BF52" s="34">
        <v>-23181.873471122271</v>
      </c>
      <c r="BG52" s="34">
        <v>5502596.5463880608</v>
      </c>
      <c r="BH52" s="37">
        <v>5218532.5457143877</v>
      </c>
      <c r="BI52" s="38">
        <f t="shared" si="2"/>
        <v>284064.00067367312</v>
      </c>
      <c r="BJ52" s="37">
        <v>0</v>
      </c>
      <c r="BK52" s="38">
        <f t="shared" si="0"/>
        <v>284064.00067367312</v>
      </c>
      <c r="BL52" s="30" t="str">
        <f t="shared" si="1"/>
        <v>Secondary</v>
      </c>
      <c r="BM52" s="39">
        <f t="shared" si="3"/>
        <v>60</v>
      </c>
      <c r="BN52" s="39">
        <f>VLOOKUP($C52,'[1]Adjusted Factors'!$D47:$AB$70,10,0)</f>
        <v>959</v>
      </c>
      <c r="BO52" s="39">
        <f>VLOOKUP($C52,'[1]14-15 submitted baselines'!$B$1:$L$70,6,0)</f>
        <v>899</v>
      </c>
      <c r="BP52" s="30">
        <f>BO5</f>
        <v>32917.75</v>
      </c>
    </row>
    <row r="53" spans="1:68" x14ac:dyDescent="0.2">
      <c r="A53" s="1">
        <v>53</v>
      </c>
      <c r="B53" s="32">
        <v>136028</v>
      </c>
      <c r="C53" s="32">
        <v>3014704</v>
      </c>
      <c r="D53" s="33" t="s">
        <v>119</v>
      </c>
      <c r="E53" s="34">
        <v>0</v>
      </c>
      <c r="F53" s="34">
        <v>3083086.5</v>
      </c>
      <c r="G53" s="34">
        <v>2411876</v>
      </c>
      <c r="H53" s="34">
        <v>0</v>
      </c>
      <c r="I53" s="34">
        <v>248369.76744186049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8416.3701067615402</v>
      </c>
      <c r="U53" s="34">
        <v>4208.185053380781</v>
      </c>
      <c r="V53" s="34">
        <v>0</v>
      </c>
      <c r="W53" s="34">
        <v>272894.03383793472</v>
      </c>
      <c r="X53" s="34">
        <v>3069.7674418604652</v>
      </c>
      <c r="Y53" s="34">
        <v>0</v>
      </c>
      <c r="Z53" s="34">
        <v>596247.03087885946</v>
      </c>
      <c r="AA53" s="34">
        <v>0</v>
      </c>
      <c r="AB53" s="34">
        <v>38159.292035398379</v>
      </c>
      <c r="AC53" s="34">
        <v>135000</v>
      </c>
      <c r="AD53" s="34">
        <v>0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5494962.5</v>
      </c>
      <c r="AQ53" s="34">
        <v>1171364.4467960559</v>
      </c>
      <c r="AR53" s="34">
        <v>135000</v>
      </c>
      <c r="AS53" s="34">
        <v>720431.91459978966</v>
      </c>
      <c r="AT53" s="35">
        <v>6801326.9467960559</v>
      </c>
      <c r="AU53" s="34">
        <v>0</v>
      </c>
      <c r="AV53" s="34">
        <v>6801326.9467960559</v>
      </c>
      <c r="AW53" s="34">
        <v>6666326.9467960559</v>
      </c>
      <c r="AX53" s="34">
        <v>6060.2972243600507</v>
      </c>
      <c r="AY53" s="34">
        <v>6386.881983443709</v>
      </c>
      <c r="AZ53" s="36">
        <v>-5.113367679726076E-2</v>
      </c>
      <c r="BA53" s="36">
        <v>3.6133676797260761E-2</v>
      </c>
      <c r="BB53" s="34">
        <v>253859.68226520301</v>
      </c>
      <c r="BC53" s="35">
        <v>7055186.6290612593</v>
      </c>
      <c r="BD53" s="35">
        <v>6413.8060264193264</v>
      </c>
      <c r="BE53" s="36">
        <v>-1.5472306677078995E-2</v>
      </c>
      <c r="BF53" s="34">
        <v>-26590.261541433265</v>
      </c>
      <c r="BG53" s="34">
        <v>7028596.3675198257</v>
      </c>
      <c r="BH53" s="37">
        <v>6830758.856515944</v>
      </c>
      <c r="BI53" s="38">
        <f t="shared" si="2"/>
        <v>197837.51100388169</v>
      </c>
      <c r="BJ53" s="37">
        <v>0</v>
      </c>
      <c r="BK53" s="38">
        <f t="shared" si="0"/>
        <v>197837.51100388169</v>
      </c>
      <c r="BL53" s="30" t="str">
        <f t="shared" si="1"/>
        <v>Secondary</v>
      </c>
      <c r="BM53" s="39">
        <f t="shared" si="3"/>
        <v>43</v>
      </c>
      <c r="BN53" s="39">
        <f>VLOOKUP($C53,'[1]Adjusted Factors'!$D48:$AB$70,10,0)</f>
        <v>1100</v>
      </c>
      <c r="BO53" s="39">
        <f>VLOOKUP($C53,'[1]14-15 submitted baselines'!$B$1:$L$70,6,0)</f>
        <v>1057</v>
      </c>
      <c r="BP53" s="30"/>
    </row>
    <row r="54" spans="1:68" x14ac:dyDescent="0.2">
      <c r="A54" s="1">
        <v>54</v>
      </c>
      <c r="B54" s="32">
        <v>101246</v>
      </c>
      <c r="C54" s="32">
        <v>3014028</v>
      </c>
      <c r="D54" s="33" t="s">
        <v>120</v>
      </c>
      <c r="E54" s="34">
        <v>185640</v>
      </c>
      <c r="F54" s="34">
        <v>4548589.5</v>
      </c>
      <c r="G54" s="34">
        <v>3128164</v>
      </c>
      <c r="H54" s="34">
        <v>7398.510638297872</v>
      </c>
      <c r="I54" s="34">
        <v>337879.12234042556</v>
      </c>
      <c r="J54" s="34">
        <v>0</v>
      </c>
      <c r="K54" s="34">
        <v>0</v>
      </c>
      <c r="L54" s="34">
        <v>0</v>
      </c>
      <c r="M54" s="34">
        <v>0</v>
      </c>
      <c r="N54" s="34">
        <v>250.0000000000008</v>
      </c>
      <c r="O54" s="34">
        <v>399.99999999999983</v>
      </c>
      <c r="P54" s="34">
        <v>0</v>
      </c>
      <c r="Q54" s="34">
        <v>0</v>
      </c>
      <c r="R54" s="34">
        <v>0</v>
      </c>
      <c r="S54" s="34">
        <v>0</v>
      </c>
      <c r="T54" s="34">
        <v>3283.0115830115851</v>
      </c>
      <c r="U54" s="34">
        <v>1790.7335907335935</v>
      </c>
      <c r="V54" s="34">
        <v>22815</v>
      </c>
      <c r="W54" s="34">
        <v>41676.508344030895</v>
      </c>
      <c r="X54" s="34">
        <v>4239.3617021276596</v>
      </c>
      <c r="Y54" s="34">
        <v>20676.92307692306</v>
      </c>
      <c r="Z54" s="34">
        <v>583586.37037037115</v>
      </c>
      <c r="AA54" s="34">
        <v>0</v>
      </c>
      <c r="AB54" s="34">
        <v>0</v>
      </c>
      <c r="AC54" s="34">
        <v>135000</v>
      </c>
      <c r="AD54" s="34">
        <v>0</v>
      </c>
      <c r="AE54" s="34">
        <v>0</v>
      </c>
      <c r="AF54" s="34">
        <v>100000</v>
      </c>
      <c r="AG54" s="34">
        <v>402662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7862393.5</v>
      </c>
      <c r="AQ54" s="34">
        <v>1023995.5416459214</v>
      </c>
      <c r="AR54" s="34">
        <v>637662</v>
      </c>
      <c r="AS54" s="34">
        <v>776902.10993665596</v>
      </c>
      <c r="AT54" s="35">
        <v>9524051.0416459218</v>
      </c>
      <c r="AU54" s="34">
        <v>256509.96029094374</v>
      </c>
      <c r="AV54" s="34">
        <v>9267541.0813549776</v>
      </c>
      <c r="AW54" s="34">
        <v>9023808.5548324715</v>
      </c>
      <c r="AX54" s="34">
        <v>5661.1095074231316</v>
      </c>
      <c r="AY54" s="34">
        <v>5810.6515752165224</v>
      </c>
      <c r="AZ54" s="36">
        <v>-2.5735851798654501E-2</v>
      </c>
      <c r="BA54" s="36">
        <v>1.0735851798654501E-2</v>
      </c>
      <c r="BB54" s="34">
        <v>99437.376899237803</v>
      </c>
      <c r="BC54" s="35">
        <v>9623488.4185451604</v>
      </c>
      <c r="BD54" s="35">
        <v>6037.320212387177</v>
      </c>
      <c r="BE54" s="36">
        <v>-1.6143208032909584E-2</v>
      </c>
      <c r="BF54" s="34">
        <v>-38531.706270040566</v>
      </c>
      <c r="BG54" s="34">
        <v>9584956.7122751195</v>
      </c>
      <c r="BH54" s="37">
        <v>9132355.8144392669</v>
      </c>
      <c r="BI54" s="38">
        <f t="shared" si="2"/>
        <v>452600.89783585258</v>
      </c>
      <c r="BJ54" s="37">
        <v>-48742</v>
      </c>
      <c r="BK54" s="38">
        <f t="shared" si="0"/>
        <v>403858.89783585258</v>
      </c>
      <c r="BL54" s="40" t="s">
        <v>8</v>
      </c>
      <c r="BM54" s="39">
        <f t="shared" si="3"/>
        <v>93</v>
      </c>
      <c r="BN54" s="39">
        <f>VLOOKUP($C54,'[1]Adjusted Factors'!$D49:$AB$70,10,0)</f>
        <v>1594</v>
      </c>
      <c r="BO54" s="39">
        <f>VLOOKUP($C54,'[1]14-15 submitted baselines'!$B$1:$L$70,6,0)</f>
        <v>1501</v>
      </c>
      <c r="BP54" s="30"/>
    </row>
    <row r="55" spans="1:68" x14ac:dyDescent="0.2">
      <c r="A55" s="1">
        <v>55</v>
      </c>
      <c r="B55" s="32">
        <v>140687</v>
      </c>
      <c r="C55" s="32">
        <v>3012002</v>
      </c>
      <c r="D55" s="33" t="s">
        <v>121</v>
      </c>
      <c r="E55" s="34">
        <v>1593410</v>
      </c>
      <c r="F55" s="34">
        <v>0</v>
      </c>
      <c r="G55" s="34">
        <v>0</v>
      </c>
      <c r="H55" s="34">
        <v>67382.40566037735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2245.4976303317558</v>
      </c>
      <c r="O55" s="34">
        <v>292.89099526066337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35811.933962264062</v>
      </c>
      <c r="W55" s="34">
        <v>0</v>
      </c>
      <c r="X55" s="34">
        <v>485.84905660377359</v>
      </c>
      <c r="Y55" s="34">
        <v>99055.319148936163</v>
      </c>
      <c r="Z55" s="34">
        <v>0</v>
      </c>
      <c r="AA55" s="34">
        <v>0</v>
      </c>
      <c r="AB55" s="34">
        <v>0</v>
      </c>
      <c r="AC55" s="34">
        <v>135000</v>
      </c>
      <c r="AD55" s="34">
        <v>0</v>
      </c>
      <c r="AE55" s="34">
        <v>0</v>
      </c>
      <c r="AF55" s="34">
        <v>0</v>
      </c>
      <c r="AG55" s="34">
        <v>6008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1593410</v>
      </c>
      <c r="AQ55" s="34">
        <v>205273.89645377378</v>
      </c>
      <c r="AR55" s="34">
        <v>141008</v>
      </c>
      <c r="AS55" s="34">
        <v>132746.52197912484</v>
      </c>
      <c r="AT55" s="35">
        <v>1939691.8964537738</v>
      </c>
      <c r="AU55" s="34">
        <v>1939691.8964537736</v>
      </c>
      <c r="AV55" s="34">
        <v>0</v>
      </c>
      <c r="AW55" s="34">
        <v>1798683.8964537738</v>
      </c>
      <c r="AX55" s="34">
        <v>4365.7376127518783</v>
      </c>
      <c r="AY55" s="34">
        <v>4388.0442130750607</v>
      </c>
      <c r="AZ55" s="36">
        <v>-5.0834948874752582E-3</v>
      </c>
      <c r="BA55" s="36">
        <v>0</v>
      </c>
      <c r="BB55" s="34">
        <v>0</v>
      </c>
      <c r="BC55" s="35">
        <v>1939691.8964537738</v>
      </c>
      <c r="BD55" s="35">
        <v>4707.9900399363441</v>
      </c>
      <c r="BE55" s="36">
        <v>-1.0932630410931066E-2</v>
      </c>
      <c r="BF55" s="34">
        <v>0</v>
      </c>
      <c r="BG55" s="34">
        <v>1939691.8964537738</v>
      </c>
      <c r="BH55" s="37">
        <v>1944333.6641315019</v>
      </c>
      <c r="BI55" s="38">
        <f t="shared" si="2"/>
        <v>-4641.7676777280867</v>
      </c>
      <c r="BJ55" s="37">
        <v>12622</v>
      </c>
      <c r="BK55" s="38">
        <f t="shared" si="0"/>
        <v>7980.2323222719133</v>
      </c>
      <c r="BL55" s="30" t="str">
        <f t="shared" si="1"/>
        <v>Primary</v>
      </c>
      <c r="BM55" s="39">
        <f t="shared" si="3"/>
        <v>-1</v>
      </c>
      <c r="BN55" s="39">
        <f>VLOOKUP($C55,'[1]Adjusted Factors'!$D50:$AB$70,10,0)</f>
        <v>412</v>
      </c>
      <c r="BO55" s="39">
        <f>VLOOKUP(3012004,'[1]14-15 submitted baselines'!$B$1:$L$70,6,0)</f>
        <v>413</v>
      </c>
      <c r="BP55" s="30"/>
    </row>
    <row r="56" spans="1:68" x14ac:dyDescent="0.2">
      <c r="A56" s="1">
        <v>56</v>
      </c>
      <c r="B56" s="32">
        <v>138684</v>
      </c>
      <c r="C56" s="32">
        <v>3012021</v>
      </c>
      <c r="D56" s="33" t="s">
        <v>122</v>
      </c>
      <c r="E56" s="34">
        <v>1392300</v>
      </c>
      <c r="F56" s="34">
        <v>0</v>
      </c>
      <c r="G56" s="34">
        <v>0</v>
      </c>
      <c r="H56" s="34">
        <v>54321.246458923517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10128.133704735379</v>
      </c>
      <c r="O56" s="34">
        <v>601.67130919220165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133056.90376569031</v>
      </c>
      <c r="W56" s="34">
        <v>0</v>
      </c>
      <c r="X56" s="34">
        <v>1529.7450424929179</v>
      </c>
      <c r="Y56" s="34">
        <v>93103.448275862218</v>
      </c>
      <c r="Z56" s="34">
        <v>0</v>
      </c>
      <c r="AA56" s="34">
        <v>0</v>
      </c>
      <c r="AB56" s="34">
        <v>0</v>
      </c>
      <c r="AC56" s="34">
        <v>135000</v>
      </c>
      <c r="AD56" s="34">
        <v>0</v>
      </c>
      <c r="AE56" s="34">
        <v>0</v>
      </c>
      <c r="AF56" s="34">
        <v>0</v>
      </c>
      <c r="AG56" s="34">
        <v>6332</v>
      </c>
      <c r="AH56" s="34">
        <v>0</v>
      </c>
      <c r="AI56" s="34">
        <v>0</v>
      </c>
      <c r="AJ56" s="34">
        <v>0</v>
      </c>
      <c r="AK56" s="34">
        <v>0</v>
      </c>
      <c r="AL56" s="34">
        <v>0</v>
      </c>
      <c r="AM56" s="34">
        <v>0</v>
      </c>
      <c r="AN56" s="34">
        <v>0</v>
      </c>
      <c r="AO56" s="34">
        <v>0</v>
      </c>
      <c r="AP56" s="34">
        <v>1392300</v>
      </c>
      <c r="AQ56" s="34">
        <v>292741.14855689654</v>
      </c>
      <c r="AR56" s="34">
        <v>141332</v>
      </c>
      <c r="AS56" s="34">
        <v>120264.07150532398</v>
      </c>
      <c r="AT56" s="35">
        <v>1826373.1485568965</v>
      </c>
      <c r="AU56" s="34">
        <v>1826373.1485568965</v>
      </c>
      <c r="AV56" s="34">
        <v>0</v>
      </c>
      <c r="AW56" s="34">
        <v>1685041.1485568965</v>
      </c>
      <c r="AX56" s="34">
        <v>4680.6698571024899</v>
      </c>
      <c r="AY56" s="34">
        <v>4659.0743894736843</v>
      </c>
      <c r="AZ56" s="36">
        <v>4.6351411940527493E-3</v>
      </c>
      <c r="BA56" s="36">
        <v>0</v>
      </c>
      <c r="BB56" s="34">
        <v>0</v>
      </c>
      <c r="BC56" s="35">
        <v>1826373.1485568965</v>
      </c>
      <c r="BD56" s="35">
        <v>5073.2587459913793</v>
      </c>
      <c r="BE56" s="36">
        <v>1.8072102248535726E-2</v>
      </c>
      <c r="BF56" s="34">
        <v>0</v>
      </c>
      <c r="BG56" s="34">
        <v>1826373.1485568965</v>
      </c>
      <c r="BH56" s="37">
        <v>1798935.8546265084</v>
      </c>
      <c r="BI56" s="38">
        <f t="shared" si="2"/>
        <v>27437.293930388056</v>
      </c>
      <c r="BJ56" s="37">
        <v>-24322</v>
      </c>
      <c r="BK56" s="38">
        <f t="shared" si="0"/>
        <v>3115.2939303880557</v>
      </c>
      <c r="BL56" s="30" t="str">
        <f t="shared" si="1"/>
        <v>Primary</v>
      </c>
      <c r="BM56" s="39">
        <f t="shared" si="3"/>
        <v>-1</v>
      </c>
      <c r="BN56" s="39">
        <f>VLOOKUP($C56,'[1]Adjusted Factors'!$D51:$AB$70,10,0)</f>
        <v>360</v>
      </c>
      <c r="BO56" s="39">
        <f>VLOOKUP($C56,'[1]14-15 submitted baselines'!$B$1:$L$70,6,0)</f>
        <v>361</v>
      </c>
      <c r="BP56" s="30"/>
    </row>
    <row r="57" spans="1:68" x14ac:dyDescent="0.2">
      <c r="A57" s="1">
        <v>57</v>
      </c>
      <c r="B57" s="32">
        <v>141178</v>
      </c>
      <c r="C57" s="32">
        <v>3014004</v>
      </c>
      <c r="D57" s="33" t="s">
        <v>123</v>
      </c>
      <c r="E57" s="34">
        <v>0</v>
      </c>
      <c r="F57" s="34">
        <v>2470156</v>
      </c>
      <c r="G57" s="34">
        <v>2467836</v>
      </c>
      <c r="H57" s="34">
        <v>0</v>
      </c>
      <c r="I57" s="34">
        <v>228269.93791786054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1677.6767676767654</v>
      </c>
      <c r="U57" s="34">
        <v>9375.2525252525284</v>
      </c>
      <c r="V57" s="34">
        <v>0</v>
      </c>
      <c r="W57" s="34">
        <v>166838.50806451627</v>
      </c>
      <c r="X57" s="34">
        <v>3732.5692454632281</v>
      </c>
      <c r="Y57" s="34">
        <v>0</v>
      </c>
      <c r="Z57" s="34">
        <v>390088.59223301033</v>
      </c>
      <c r="AA57" s="34">
        <v>0</v>
      </c>
      <c r="AB57" s="34">
        <v>0</v>
      </c>
      <c r="AC57" s="34">
        <v>135000</v>
      </c>
      <c r="AD57" s="34">
        <v>0</v>
      </c>
      <c r="AE57" s="34">
        <v>0</v>
      </c>
      <c r="AF57" s="34">
        <v>0</v>
      </c>
      <c r="AG57" s="34">
        <v>36154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4937992</v>
      </c>
      <c r="AQ57" s="34">
        <v>799982.53675377974</v>
      </c>
      <c r="AR57" s="34">
        <v>171154</v>
      </c>
      <c r="AS57" s="34">
        <v>504223.56119194062</v>
      </c>
      <c r="AT57" s="35">
        <v>5909128.5367537793</v>
      </c>
      <c r="AU57" s="34">
        <v>0</v>
      </c>
      <c r="AV57" s="34">
        <v>5909128.5367537793</v>
      </c>
      <c r="AW57" s="34">
        <v>5737974.5367537793</v>
      </c>
      <c r="AX57" s="34">
        <v>5873.0547970867747</v>
      </c>
      <c r="AY57" s="34">
        <v>6009.2162125603863</v>
      </c>
      <c r="AZ57" s="36">
        <v>-2.2658764580480367E-2</v>
      </c>
      <c r="BA57" s="36">
        <v>7.6587645804803671E-3</v>
      </c>
      <c r="BB57" s="34">
        <v>44964.63932264613</v>
      </c>
      <c r="BC57" s="35">
        <v>5954093.1760764252</v>
      </c>
      <c r="BD57" s="35">
        <v>6094.2611832921448</v>
      </c>
      <c r="BE57" s="36">
        <v>-3.1612718544822838E-2</v>
      </c>
      <c r="BF57" s="34">
        <v>0</v>
      </c>
      <c r="BG57" s="34">
        <v>5954093.1760764252</v>
      </c>
      <c r="BH57" s="37">
        <v>6459441.7808316117</v>
      </c>
      <c r="BI57" s="38">
        <f t="shared" si="2"/>
        <v>-505348.60475518648</v>
      </c>
      <c r="BJ57" s="37">
        <v>122776</v>
      </c>
      <c r="BK57" s="38">
        <f t="shared" si="0"/>
        <v>-382572.60475518648</v>
      </c>
      <c r="BL57" s="30" t="str">
        <f t="shared" si="1"/>
        <v>Secondary</v>
      </c>
      <c r="BM57" s="39">
        <f t="shared" si="3"/>
        <v>-58</v>
      </c>
      <c r="BN57" s="39">
        <f>VLOOKUP($C57,'[1]Adjusted Factors'!$D52:$AB$70,10,0)</f>
        <v>977</v>
      </c>
      <c r="BO57" s="39">
        <f>VLOOKUP(3014016,'[1]14-15 submitted baselines'!$B$1:$L$70,6,0)</f>
        <v>1035</v>
      </c>
      <c r="BP57" s="30"/>
    </row>
    <row r="58" spans="1:68" x14ac:dyDescent="0.2">
      <c r="A58" s="1">
        <v>58</v>
      </c>
      <c r="B58" s="32">
        <v>139791</v>
      </c>
      <c r="C58" s="32">
        <v>3014001</v>
      </c>
      <c r="D58" s="33" t="s">
        <v>124</v>
      </c>
      <c r="E58" s="34">
        <v>67681.25</v>
      </c>
      <c r="F58" s="34">
        <v>1666740.8333333335</v>
      </c>
      <c r="G58" s="34">
        <v>391720</v>
      </c>
      <c r="H58" s="34">
        <v>0</v>
      </c>
      <c r="I58" s="34">
        <v>116676.42956764298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7853.9351851851879</v>
      </c>
      <c r="U58" s="34">
        <v>1438.8888888888875</v>
      </c>
      <c r="V58" s="34">
        <v>0</v>
      </c>
      <c r="W58" s="34">
        <v>59769.230769230773</v>
      </c>
      <c r="X58" s="34">
        <v>939.67921896792188</v>
      </c>
      <c r="Y58" s="34">
        <v>0</v>
      </c>
      <c r="Z58" s="34">
        <v>153543.97394136808</v>
      </c>
      <c r="AA58" s="34">
        <v>0</v>
      </c>
      <c r="AB58" s="34">
        <v>0</v>
      </c>
      <c r="AC58" s="34">
        <v>135000</v>
      </c>
      <c r="AD58" s="34">
        <v>0</v>
      </c>
      <c r="AE58" s="34">
        <v>0</v>
      </c>
      <c r="AF58" s="34">
        <v>0</v>
      </c>
      <c r="AG58" s="34">
        <v>23931</v>
      </c>
      <c r="AH58" s="34">
        <v>0</v>
      </c>
      <c r="AI58" s="34">
        <v>0</v>
      </c>
      <c r="AJ58" s="34">
        <v>0</v>
      </c>
      <c r="AK58" s="34">
        <v>0</v>
      </c>
      <c r="AL58" s="34">
        <v>0</v>
      </c>
      <c r="AM58" s="34">
        <v>0</v>
      </c>
      <c r="AN58" s="34">
        <v>0</v>
      </c>
      <c r="AO58" s="34">
        <v>0</v>
      </c>
      <c r="AP58" s="34">
        <v>2126142.0833333335</v>
      </c>
      <c r="AQ58" s="34">
        <v>340222.13757128385</v>
      </c>
      <c r="AR58" s="34">
        <v>158931</v>
      </c>
      <c r="AS58" s="34">
        <v>211882.18872518957</v>
      </c>
      <c r="AT58" s="35">
        <v>2625295.2209046176</v>
      </c>
      <c r="AU58" s="34">
        <v>73909.977761777976</v>
      </c>
      <c r="AV58" s="34">
        <v>2551385.2431428395</v>
      </c>
      <c r="AW58" s="34">
        <v>2466364.2209046176</v>
      </c>
      <c r="AX58" s="34">
        <v>5490.9778573015601</v>
      </c>
      <c r="AY58" s="34">
        <v>0</v>
      </c>
      <c r="AZ58" s="36">
        <v>0</v>
      </c>
      <c r="BA58" s="36">
        <v>0</v>
      </c>
      <c r="BB58" s="34">
        <v>0</v>
      </c>
      <c r="BC58" s="35">
        <v>2625295.2209046176</v>
      </c>
      <c r="BD58" s="35">
        <v>5844.8131077653825</v>
      </c>
      <c r="BE58" s="36">
        <v>0</v>
      </c>
      <c r="BF58" s="34">
        <v>0</v>
      </c>
      <c r="BG58" s="34">
        <v>2625295.2209046176</v>
      </c>
      <c r="BH58" s="37"/>
      <c r="BI58" s="38"/>
      <c r="BJ58" s="37">
        <v>0</v>
      </c>
      <c r="BK58" s="38">
        <f t="shared" si="0"/>
        <v>0</v>
      </c>
      <c r="BL58" s="40" t="s">
        <v>8</v>
      </c>
      <c r="BM58" s="39">
        <f t="shared" si="3"/>
        <v>449.16666666666669</v>
      </c>
      <c r="BN58" s="39">
        <f>VLOOKUP($C58,'[1]Adjusted Factors'!$D53:$AB$70,10,0)</f>
        <v>449.16666666666669</v>
      </c>
      <c r="BO58" s="39"/>
      <c r="BP58" s="30"/>
    </row>
    <row r="59" spans="1:68" x14ac:dyDescent="0.2">
      <c r="A59" s="1">
        <v>59</v>
      </c>
      <c r="B59" s="32">
        <v>140962</v>
      </c>
      <c r="C59" s="32">
        <v>3014003</v>
      </c>
      <c r="D59" s="33" t="s">
        <v>125</v>
      </c>
      <c r="E59" s="34">
        <v>499552.08333333331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1019.7368421052614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135000</v>
      </c>
      <c r="AD59" s="34">
        <v>0</v>
      </c>
      <c r="AE59" s="34">
        <v>0</v>
      </c>
      <c r="AF59" s="34">
        <v>0</v>
      </c>
      <c r="AG59" s="34">
        <v>6023</v>
      </c>
      <c r="AH59" s="34">
        <v>0</v>
      </c>
      <c r="AI59" s="34">
        <v>0</v>
      </c>
      <c r="AJ59" s="34">
        <v>0</v>
      </c>
      <c r="AK59" s="34">
        <v>0</v>
      </c>
      <c r="AL59" s="34">
        <v>0</v>
      </c>
      <c r="AM59" s="34">
        <v>0</v>
      </c>
      <c r="AN59" s="34">
        <v>0</v>
      </c>
      <c r="AO59" s="34">
        <v>0</v>
      </c>
      <c r="AP59" s="34">
        <v>499552.08333333331</v>
      </c>
      <c r="AQ59" s="34">
        <v>1019.7368421052614</v>
      </c>
      <c r="AR59" s="34">
        <v>141023</v>
      </c>
      <c r="AS59" s="34">
        <v>0</v>
      </c>
      <c r="AT59" s="35">
        <v>641594.82017543865</v>
      </c>
      <c r="AU59" s="34">
        <v>641594.82017543865</v>
      </c>
      <c r="AV59" s="34">
        <v>0</v>
      </c>
      <c r="AW59" s="34">
        <v>500571.82017543865</v>
      </c>
      <c r="AX59" s="34">
        <v>3875.3947368421059</v>
      </c>
      <c r="AY59" s="34">
        <v>0</v>
      </c>
      <c r="AZ59" s="36">
        <v>0</v>
      </c>
      <c r="BA59" s="36">
        <v>0</v>
      </c>
      <c r="BB59" s="34">
        <v>0</v>
      </c>
      <c r="BC59" s="35">
        <v>641594.82017543865</v>
      </c>
      <c r="BD59" s="35">
        <v>4967.1857045840416</v>
      </c>
      <c r="BE59" s="36">
        <v>0</v>
      </c>
      <c r="BF59" s="34">
        <v>0</v>
      </c>
      <c r="BG59" s="34">
        <v>641594.82017543865</v>
      </c>
      <c r="BH59" s="37">
        <v>0</v>
      </c>
      <c r="BI59" s="38"/>
      <c r="BJ59" s="37">
        <v>0</v>
      </c>
      <c r="BK59" s="38">
        <f t="shared" si="0"/>
        <v>0</v>
      </c>
      <c r="BL59" s="30" t="str">
        <f t="shared" si="1"/>
        <v>Primary</v>
      </c>
      <c r="BM59" s="39">
        <f t="shared" si="3"/>
        <v>129.16666666666666</v>
      </c>
      <c r="BN59" s="39">
        <f>VLOOKUP($C59,'[1]Adjusted Factors'!$D54:$AB$70,10,0)</f>
        <v>129.16666666666666</v>
      </c>
      <c r="BO59" s="39"/>
      <c r="BP59" s="30"/>
    </row>
    <row r="60" spans="1:68" x14ac:dyDescent="0.2">
      <c r="A60" s="1">
        <v>60</v>
      </c>
      <c r="B60" s="32" t="s">
        <v>126</v>
      </c>
      <c r="C60" s="32" t="s">
        <v>126</v>
      </c>
      <c r="D60" s="33" t="s">
        <v>126</v>
      </c>
      <c r="E60" s="34" t="s">
        <v>126</v>
      </c>
      <c r="F60" s="34" t="s">
        <v>126</v>
      </c>
      <c r="G60" s="34" t="s">
        <v>126</v>
      </c>
      <c r="H60" s="34" t="s">
        <v>126</v>
      </c>
      <c r="I60" s="34" t="s">
        <v>126</v>
      </c>
      <c r="J60" s="34" t="s">
        <v>126</v>
      </c>
      <c r="K60" s="34" t="s">
        <v>126</v>
      </c>
      <c r="L60" s="34" t="s">
        <v>126</v>
      </c>
      <c r="M60" s="34" t="s">
        <v>126</v>
      </c>
      <c r="N60" s="34" t="s">
        <v>126</v>
      </c>
      <c r="O60" s="34" t="s">
        <v>126</v>
      </c>
      <c r="P60" s="34" t="s">
        <v>126</v>
      </c>
      <c r="Q60" s="34" t="s">
        <v>126</v>
      </c>
      <c r="R60" s="34" t="s">
        <v>126</v>
      </c>
      <c r="S60" s="34" t="s">
        <v>126</v>
      </c>
      <c r="T60" s="34" t="s">
        <v>126</v>
      </c>
      <c r="U60" s="34" t="s">
        <v>126</v>
      </c>
      <c r="V60" s="34" t="s">
        <v>126</v>
      </c>
      <c r="W60" s="34" t="s">
        <v>126</v>
      </c>
      <c r="X60" s="34" t="s">
        <v>126</v>
      </c>
      <c r="Y60" s="34" t="s">
        <v>126</v>
      </c>
      <c r="Z60" s="34" t="s">
        <v>126</v>
      </c>
      <c r="AA60" s="34" t="s">
        <v>126</v>
      </c>
      <c r="AB60" s="34" t="s">
        <v>126</v>
      </c>
      <c r="AC60" s="34" t="s">
        <v>126</v>
      </c>
      <c r="AD60" s="34" t="s">
        <v>126</v>
      </c>
      <c r="AE60" s="34" t="s">
        <v>126</v>
      </c>
      <c r="AF60" s="34" t="s">
        <v>126</v>
      </c>
      <c r="AG60" s="34" t="s">
        <v>126</v>
      </c>
      <c r="AH60" s="34" t="s">
        <v>126</v>
      </c>
      <c r="AI60" s="34" t="s">
        <v>126</v>
      </c>
      <c r="AJ60" s="34" t="s">
        <v>126</v>
      </c>
      <c r="AK60" s="34" t="s">
        <v>126</v>
      </c>
      <c r="AL60" s="34" t="s">
        <v>126</v>
      </c>
      <c r="AM60" s="34" t="s">
        <v>126</v>
      </c>
      <c r="AN60" s="34" t="s">
        <v>126</v>
      </c>
      <c r="AO60" s="34" t="s">
        <v>126</v>
      </c>
      <c r="AP60" s="34" t="s">
        <v>126</v>
      </c>
      <c r="AQ60" s="34" t="s">
        <v>126</v>
      </c>
      <c r="AR60" s="34" t="s">
        <v>126</v>
      </c>
      <c r="AS60" s="34" t="s">
        <v>126</v>
      </c>
      <c r="AT60" s="35" t="s">
        <v>126</v>
      </c>
      <c r="AU60" s="34" t="s">
        <v>126</v>
      </c>
      <c r="AV60" s="34" t="s">
        <v>126</v>
      </c>
      <c r="AW60" s="34" t="s">
        <v>126</v>
      </c>
      <c r="AX60" s="34" t="s">
        <v>126</v>
      </c>
      <c r="AY60" s="34" t="s">
        <v>126</v>
      </c>
      <c r="AZ60" s="36" t="s">
        <v>126</v>
      </c>
      <c r="BA60" s="36" t="s">
        <v>126</v>
      </c>
      <c r="BB60" s="34" t="s">
        <v>126</v>
      </c>
      <c r="BC60" s="35" t="s">
        <v>126</v>
      </c>
      <c r="BD60" s="35" t="s">
        <v>126</v>
      </c>
      <c r="BE60" s="36" t="s">
        <v>126</v>
      </c>
      <c r="BF60" s="34" t="s">
        <v>126</v>
      </c>
      <c r="BG60" s="34" t="s">
        <v>126</v>
      </c>
      <c r="BH60" s="30"/>
      <c r="BI60" s="30"/>
      <c r="BJ60" s="30"/>
      <c r="BK60" s="30"/>
      <c r="BL60" s="30"/>
      <c r="BM60" s="30"/>
      <c r="BN60" s="30"/>
      <c r="BO60" s="30"/>
      <c r="BP60" s="30"/>
    </row>
    <row r="61" spans="1:68" hidden="1" x14ac:dyDescent="0.2">
      <c r="B61" s="32"/>
      <c r="C61" s="32"/>
      <c r="D61" s="33" t="s">
        <v>9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5"/>
      <c r="AU61" s="35"/>
      <c r="AV61" s="35"/>
      <c r="AW61" s="41">
        <v>4840.6597794667787</v>
      </c>
      <c r="AX61" s="35"/>
      <c r="AY61" s="35"/>
      <c r="AZ61" s="36"/>
      <c r="BA61" s="36"/>
      <c r="BB61" s="34"/>
      <c r="BC61" s="35"/>
      <c r="BD61" s="41">
        <f>SUMIF($BL$6:$BL$58,$BM61,BD$6:BD$58)/$BL61</f>
        <v>4714.638633183421</v>
      </c>
      <c r="BE61" s="36"/>
      <c r="BF61" s="34"/>
      <c r="BG61" s="35"/>
      <c r="BH61" s="30"/>
      <c r="BI61" s="30" t="s">
        <v>10</v>
      </c>
      <c r="BJ61" s="42">
        <f>COUNTIFS(BK$6:BK$59,"&lt;0",BL$6:BL$59,"Primary")</f>
        <v>3</v>
      </c>
      <c r="BK61" s="30">
        <f>SUMIF(BL$5:BL$58,BM61,BK$5:BK$58)</f>
        <v>5867343.4760605637</v>
      </c>
      <c r="BL61" s="43">
        <f>COUNTIF(BL$6:BL$59,BM61)</f>
        <v>44</v>
      </c>
      <c r="BM61" s="30" t="s">
        <v>9</v>
      </c>
      <c r="BN61" s="30"/>
      <c r="BO61" s="30"/>
      <c r="BP61" s="30"/>
    </row>
    <row r="62" spans="1:68" hidden="1" x14ac:dyDescent="0.2">
      <c r="B62" s="32"/>
      <c r="C62" s="32"/>
      <c r="D62" s="33" t="s">
        <v>8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5"/>
      <c r="AU62" s="34"/>
      <c r="AV62" s="35"/>
      <c r="AW62" s="41">
        <v>6335.2951516757967</v>
      </c>
      <c r="AX62" s="35"/>
      <c r="AY62" s="35"/>
      <c r="AZ62" s="36"/>
      <c r="BA62" s="36"/>
      <c r="BB62" s="34"/>
      <c r="BC62" s="35"/>
      <c r="BD62" s="41">
        <f>SUMIF($BL$6:$BL$58,$BM62,BD$6:BD$58)/$BL62</f>
        <v>6406.8299077669753</v>
      </c>
      <c r="BE62" s="36"/>
      <c r="BF62" s="34"/>
      <c r="BG62" s="35"/>
      <c r="BH62" s="30"/>
      <c r="BI62" s="30" t="s">
        <v>11</v>
      </c>
      <c r="BJ62" s="42">
        <f>COUNTIFS(BK$6:BK$59,"&lt;0",BL$6:BL$59,"Secondary")</f>
        <v>5</v>
      </c>
      <c r="BK62" s="30">
        <f>SUMIF(BL$5:BL$59,BM62,BK$5:BK$59)</f>
        <v>128891.65725068003</v>
      </c>
      <c r="BL62" s="43">
        <f>COUNTIF(BL$6:BL$59,BM62)</f>
        <v>10</v>
      </c>
      <c r="BM62" s="30" t="s">
        <v>8</v>
      </c>
      <c r="BN62" s="30"/>
      <c r="BO62" s="30"/>
      <c r="BP62" s="30"/>
    </row>
    <row r="63" spans="1:68" hidden="1" x14ac:dyDescent="0.2">
      <c r="B63" s="32"/>
      <c r="C63" s="32"/>
      <c r="D63" s="33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5"/>
      <c r="AU63" s="34"/>
      <c r="AV63" s="35"/>
      <c r="AW63" s="41"/>
      <c r="AX63" s="35"/>
      <c r="AY63" s="35"/>
      <c r="AZ63" s="36"/>
      <c r="BA63" s="36"/>
      <c r="BB63" s="34"/>
      <c r="BC63" s="35"/>
      <c r="BD63" s="41"/>
      <c r="BE63" s="36"/>
      <c r="BF63" s="34"/>
      <c r="BG63" s="35"/>
      <c r="BH63" s="30"/>
      <c r="BI63" s="30"/>
      <c r="BJ63" s="30"/>
      <c r="BK63" s="30"/>
      <c r="BL63" s="30"/>
      <c r="BM63" s="30"/>
      <c r="BN63" s="30"/>
      <c r="BO63" s="30"/>
      <c r="BP63" s="30"/>
    </row>
    <row r="64" spans="1:68" hidden="1" x14ac:dyDescent="0.2">
      <c r="B64" s="32"/>
      <c r="C64" s="32"/>
      <c r="D64" s="33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5"/>
      <c r="AU64" s="34"/>
      <c r="AV64" s="35"/>
      <c r="AW64" s="41">
        <f>AW62/AW61</f>
        <v>1.3087668706958082</v>
      </c>
      <c r="AX64" s="35"/>
      <c r="AY64" s="35"/>
      <c r="AZ64" s="36"/>
      <c r="BA64" s="36"/>
      <c r="BB64" s="34"/>
      <c r="BC64" s="35"/>
      <c r="BD64" s="41">
        <f>BD62/BD61</f>
        <v>1.3589227947765219</v>
      </c>
      <c r="BE64" s="36"/>
      <c r="BF64" s="34"/>
      <c r="BG64" s="35"/>
      <c r="BH64" s="30"/>
      <c r="BI64" s="30"/>
      <c r="BJ64" s="30"/>
      <c r="BK64" s="30"/>
      <c r="BL64" s="30"/>
      <c r="BM64" s="30"/>
      <c r="BN64" s="30"/>
      <c r="BO64" s="30"/>
      <c r="BP64" s="30"/>
    </row>
    <row r="65" spans="2:68" hidden="1" x14ac:dyDescent="0.2">
      <c r="B65" s="32"/>
      <c r="C65" s="32"/>
      <c r="D65" s="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5"/>
      <c r="AU65" s="34"/>
      <c r="AV65" s="34"/>
      <c r="AW65" s="34"/>
      <c r="AX65" s="34"/>
      <c r="AY65" s="34"/>
      <c r="AZ65" s="36"/>
      <c r="BA65" s="36"/>
      <c r="BB65" s="34"/>
      <c r="BC65" s="35"/>
      <c r="BD65" s="35"/>
      <c r="BE65" s="36"/>
      <c r="BF65" s="34"/>
      <c r="BG65" s="34"/>
      <c r="BH65" s="30"/>
      <c r="BI65" s="30"/>
      <c r="BJ65" s="30"/>
      <c r="BK65" s="30"/>
      <c r="BL65" s="30"/>
      <c r="BM65" s="30"/>
      <c r="BN65" s="30"/>
      <c r="BO65" s="30"/>
      <c r="BP65" s="30"/>
    </row>
    <row r="66" spans="2:68" hidden="1" x14ac:dyDescent="0.2">
      <c r="B66" s="32"/>
      <c r="C66" s="32"/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5"/>
      <c r="AU66" s="34"/>
      <c r="AV66" s="34"/>
      <c r="AW66" s="34"/>
      <c r="AX66" s="34"/>
      <c r="AY66" s="34"/>
      <c r="AZ66" s="36"/>
      <c r="BA66" s="36"/>
      <c r="BB66" s="34"/>
      <c r="BC66" s="35"/>
      <c r="BD66" s="35"/>
      <c r="BE66" s="36"/>
      <c r="BF66" s="34"/>
      <c r="BG66" s="34"/>
      <c r="BH66" s="30"/>
      <c r="BI66" s="30"/>
      <c r="BJ66" s="30"/>
      <c r="BK66" s="30"/>
      <c r="BL66" s="30"/>
      <c r="BM66" s="30"/>
      <c r="BN66" s="30"/>
      <c r="BO66" s="30"/>
      <c r="BP66" s="30"/>
    </row>
    <row r="67" spans="2:68" hidden="1" x14ac:dyDescent="0.2">
      <c r="B67" s="32"/>
      <c r="C67" s="32"/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5"/>
      <c r="AU67" s="34"/>
      <c r="AV67" s="34"/>
      <c r="AW67" s="34"/>
      <c r="AX67" s="34"/>
      <c r="AY67" s="34"/>
      <c r="AZ67" s="36"/>
      <c r="BA67" s="36"/>
      <c r="BB67" s="34"/>
      <c r="BC67" s="35"/>
      <c r="BD67" s="35"/>
      <c r="BE67" s="36"/>
      <c r="BF67" s="34"/>
      <c r="BG67" s="34"/>
      <c r="BH67" s="30"/>
      <c r="BI67" s="30"/>
      <c r="BJ67" s="30"/>
      <c r="BK67" s="30"/>
      <c r="BL67" s="30"/>
      <c r="BM67" s="30"/>
      <c r="BN67" s="30"/>
      <c r="BO67" s="30"/>
      <c r="BP67" s="30"/>
    </row>
    <row r="68" spans="2:68" hidden="1" x14ac:dyDescent="0.2">
      <c r="B68" s="32"/>
      <c r="C68" s="32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5"/>
      <c r="AU68" s="34"/>
      <c r="AV68" s="34"/>
      <c r="AW68" s="34"/>
      <c r="AX68" s="34"/>
      <c r="AY68" s="34"/>
      <c r="AZ68" s="36"/>
      <c r="BA68" s="36"/>
      <c r="BB68" s="34"/>
      <c r="BC68" s="35"/>
      <c r="BD68" s="35"/>
      <c r="BE68" s="36"/>
      <c r="BF68" s="34"/>
      <c r="BG68" s="34"/>
      <c r="BH68" s="30"/>
      <c r="BI68" s="30"/>
      <c r="BJ68" s="30"/>
      <c r="BK68" s="30"/>
      <c r="BL68" s="30"/>
      <c r="BM68" s="30"/>
      <c r="BN68" s="30"/>
      <c r="BO68" s="30"/>
      <c r="BP68" s="30"/>
    </row>
    <row r="69" spans="2:68" hidden="1" x14ac:dyDescent="0.2">
      <c r="B69" s="32"/>
      <c r="C69" s="32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5"/>
      <c r="AU69" s="34"/>
      <c r="AV69" s="34"/>
      <c r="AW69" s="34"/>
      <c r="AX69" s="34"/>
      <c r="AY69" s="34"/>
      <c r="AZ69" s="36"/>
      <c r="BA69" s="36"/>
      <c r="BB69" s="34"/>
      <c r="BC69" s="35"/>
      <c r="BD69" s="35"/>
      <c r="BE69" s="36"/>
      <c r="BF69" s="34"/>
      <c r="BG69" s="34"/>
      <c r="BH69" s="30"/>
      <c r="BI69" s="30"/>
      <c r="BJ69" s="30"/>
      <c r="BK69" s="30"/>
      <c r="BL69" s="30"/>
      <c r="BM69" s="30"/>
      <c r="BN69" s="30"/>
      <c r="BO69" s="30"/>
      <c r="BP69" s="30"/>
    </row>
    <row r="70" spans="2:68" hidden="1" x14ac:dyDescent="0.2">
      <c r="B70" s="32"/>
      <c r="C70" s="32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5"/>
      <c r="AU70" s="34"/>
      <c r="AV70" s="34"/>
      <c r="AW70" s="34"/>
      <c r="AX70" s="34"/>
      <c r="AY70" s="34"/>
      <c r="AZ70" s="36"/>
      <c r="BA70" s="36"/>
      <c r="BB70" s="34"/>
      <c r="BC70" s="35"/>
      <c r="BD70" s="35"/>
      <c r="BE70" s="36"/>
      <c r="BF70" s="34"/>
      <c r="BG70" s="34"/>
      <c r="BH70" s="30"/>
      <c r="BI70" s="30"/>
      <c r="BJ70" s="30"/>
      <c r="BK70" s="30"/>
      <c r="BL70" s="30"/>
      <c r="BM70" s="30"/>
      <c r="BN70" s="30"/>
      <c r="BO70" s="30"/>
      <c r="BP70" s="30"/>
    </row>
    <row r="71" spans="2:68" hidden="1" x14ac:dyDescent="0.2">
      <c r="B71" s="32"/>
      <c r="C71" s="32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5"/>
      <c r="AU71" s="34"/>
      <c r="AV71" s="34"/>
      <c r="AW71" s="34"/>
      <c r="AX71" s="34"/>
      <c r="AY71" s="34"/>
      <c r="AZ71" s="36"/>
      <c r="BA71" s="36"/>
      <c r="BB71" s="34"/>
      <c r="BC71" s="35"/>
      <c r="BD71" s="35"/>
      <c r="BE71" s="36"/>
      <c r="BF71" s="34"/>
      <c r="BG71" s="34"/>
      <c r="BH71" s="30"/>
      <c r="BI71" s="30"/>
      <c r="BJ71" s="30"/>
      <c r="BK71" s="30"/>
      <c r="BL71" s="30"/>
      <c r="BM71" s="30"/>
      <c r="BN71" s="30"/>
      <c r="BO71" s="30"/>
      <c r="BP71" s="30"/>
    </row>
    <row r="72" spans="2:68" hidden="1" x14ac:dyDescent="0.2">
      <c r="B72" s="32"/>
      <c r="C72" s="32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5"/>
      <c r="AU72" s="34"/>
      <c r="AV72" s="34"/>
      <c r="AW72" s="34"/>
      <c r="AX72" s="34"/>
      <c r="AY72" s="34"/>
      <c r="AZ72" s="36"/>
      <c r="BA72" s="36"/>
      <c r="BB72" s="34"/>
      <c r="BC72" s="35"/>
      <c r="BD72" s="35"/>
      <c r="BE72" s="36"/>
      <c r="BF72" s="34"/>
      <c r="BG72" s="34"/>
      <c r="BH72" s="30"/>
      <c r="BI72" s="30"/>
      <c r="BJ72" s="30"/>
      <c r="BK72" s="30"/>
      <c r="BL72" s="30"/>
      <c r="BM72" s="30"/>
      <c r="BN72" s="30"/>
      <c r="BO72" s="30"/>
      <c r="BP72" s="30"/>
    </row>
    <row r="73" spans="2:68" hidden="1" x14ac:dyDescent="0.2">
      <c r="B73" s="32"/>
      <c r="C73" s="32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5"/>
      <c r="AU73" s="34"/>
      <c r="AV73" s="34"/>
      <c r="AW73" s="34"/>
      <c r="AX73" s="34"/>
      <c r="AY73" s="34"/>
      <c r="AZ73" s="36"/>
      <c r="BA73" s="36"/>
      <c r="BB73" s="34"/>
      <c r="BC73" s="35"/>
      <c r="BD73" s="35"/>
      <c r="BE73" s="36"/>
      <c r="BF73" s="34"/>
      <c r="BG73" s="34"/>
      <c r="BH73" s="30"/>
      <c r="BI73" s="30"/>
      <c r="BJ73" s="30"/>
      <c r="BK73" s="30"/>
      <c r="BL73" s="30"/>
      <c r="BM73" s="30"/>
      <c r="BN73" s="30"/>
      <c r="BO73" s="30"/>
      <c r="BP73" s="30"/>
    </row>
    <row r="74" spans="2:68" hidden="1" x14ac:dyDescent="0.2">
      <c r="B74" s="32"/>
      <c r="C74" s="32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5"/>
      <c r="AU74" s="34"/>
      <c r="AV74" s="34"/>
      <c r="AW74" s="34"/>
      <c r="AX74" s="34"/>
      <c r="AY74" s="34"/>
      <c r="AZ74" s="36"/>
      <c r="BA74" s="36"/>
      <c r="BB74" s="34"/>
      <c r="BC74" s="35"/>
      <c r="BD74" s="35"/>
      <c r="BE74" s="36"/>
      <c r="BF74" s="34"/>
      <c r="BG74" s="34"/>
      <c r="BH74" s="30"/>
      <c r="BI74" s="30"/>
      <c r="BJ74" s="30"/>
      <c r="BK74" s="30"/>
      <c r="BL74" s="30"/>
      <c r="BM74" s="30"/>
      <c r="BN74" s="30"/>
      <c r="BO74" s="30"/>
      <c r="BP74" s="30"/>
    </row>
    <row r="75" spans="2:68" x14ac:dyDescent="0.2">
      <c r="B75" s="32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5"/>
      <c r="AU75" s="34"/>
      <c r="AV75" s="34"/>
      <c r="AW75" s="34"/>
      <c r="AX75" s="34"/>
      <c r="AY75" s="34"/>
      <c r="AZ75" s="36"/>
      <c r="BA75" s="36"/>
      <c r="BB75" s="34"/>
      <c r="BC75" s="35"/>
      <c r="BD75" s="35"/>
      <c r="BE75" s="36"/>
      <c r="BF75" s="34"/>
      <c r="BG75" s="34"/>
      <c r="BH75" s="30"/>
      <c r="BI75" s="30"/>
      <c r="BJ75" s="30"/>
      <c r="BK75" s="30"/>
      <c r="BL75" s="30"/>
      <c r="BM75" s="30"/>
      <c r="BN75" s="30"/>
      <c r="BO75" s="30"/>
      <c r="BP75" s="30"/>
    </row>
    <row r="76" spans="2:68" x14ac:dyDescent="0.2">
      <c r="B76" s="32"/>
      <c r="C76" s="32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5"/>
      <c r="AU76" s="34"/>
      <c r="AV76" s="34"/>
      <c r="AW76" s="34"/>
      <c r="AX76" s="34"/>
      <c r="AY76" s="34"/>
      <c r="AZ76" s="36"/>
      <c r="BA76" s="36"/>
      <c r="BB76" s="34"/>
      <c r="BC76" s="35"/>
      <c r="BD76" s="35"/>
      <c r="BE76" s="36"/>
      <c r="BF76" s="34"/>
      <c r="BG76" s="34"/>
      <c r="BH76" s="30"/>
      <c r="BI76" s="30"/>
      <c r="BJ76" s="30"/>
      <c r="BK76" s="30"/>
      <c r="BL76" s="30"/>
      <c r="BM76" s="30"/>
      <c r="BN76" s="30"/>
      <c r="BO76" s="30"/>
      <c r="BP76" s="30"/>
    </row>
    <row r="77" spans="2:68" x14ac:dyDescent="0.2">
      <c r="B77" s="32"/>
      <c r="C77" s="32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5"/>
      <c r="AU77" s="34"/>
      <c r="AV77" s="34"/>
      <c r="AW77" s="34"/>
      <c r="AX77" s="34"/>
      <c r="AY77" s="34"/>
      <c r="AZ77" s="36"/>
      <c r="BA77" s="36"/>
      <c r="BB77" s="34"/>
      <c r="BC77" s="35"/>
      <c r="BD77" s="35"/>
      <c r="BE77" s="36"/>
      <c r="BF77" s="34"/>
      <c r="BG77" s="34"/>
      <c r="BH77" s="30"/>
      <c r="BI77" s="30"/>
      <c r="BJ77" s="30"/>
      <c r="BK77" s="30"/>
      <c r="BL77" s="30"/>
      <c r="BM77" s="30"/>
      <c r="BN77" s="30"/>
      <c r="BO77" s="30"/>
      <c r="BP77" s="30"/>
    </row>
    <row r="78" spans="2:68" x14ac:dyDescent="0.2">
      <c r="B78" s="32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5"/>
      <c r="AU78" s="34"/>
      <c r="AV78" s="34"/>
      <c r="AW78" s="34"/>
      <c r="AX78" s="34"/>
      <c r="AY78" s="34"/>
      <c r="AZ78" s="36"/>
      <c r="BA78" s="36"/>
      <c r="BB78" s="34"/>
      <c r="BC78" s="35"/>
      <c r="BD78" s="35"/>
      <c r="BE78" s="36"/>
      <c r="BF78" s="34"/>
      <c r="BG78" s="34"/>
      <c r="BH78" s="30"/>
      <c r="BI78" s="30"/>
      <c r="BJ78" s="30"/>
      <c r="BK78" s="30"/>
      <c r="BL78" s="30"/>
      <c r="BM78" s="30"/>
      <c r="BN78" s="30"/>
      <c r="BO78" s="30"/>
      <c r="BP78" s="30"/>
    </row>
    <row r="79" spans="2:68" x14ac:dyDescent="0.2">
      <c r="B79" s="32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5"/>
      <c r="AU79" s="34"/>
      <c r="AV79" s="34"/>
      <c r="AW79" s="34"/>
      <c r="AX79" s="34"/>
      <c r="AY79" s="34"/>
      <c r="AZ79" s="36"/>
      <c r="BA79" s="36"/>
      <c r="BB79" s="34"/>
      <c r="BC79" s="35"/>
      <c r="BD79" s="35"/>
      <c r="BE79" s="36"/>
      <c r="BF79" s="34"/>
      <c r="BG79" s="34"/>
      <c r="BH79" s="30"/>
      <c r="BI79" s="30"/>
      <c r="BJ79" s="30"/>
      <c r="BK79" s="30"/>
      <c r="BL79" s="30"/>
      <c r="BM79" s="30"/>
      <c r="BN79" s="30"/>
      <c r="BO79" s="30"/>
      <c r="BP79" s="30"/>
    </row>
    <row r="80" spans="2:68" x14ac:dyDescent="0.2">
      <c r="B80" s="32"/>
      <c r="C80" s="32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5"/>
      <c r="AU80" s="34"/>
      <c r="AV80" s="34"/>
      <c r="AW80" s="34"/>
      <c r="AX80" s="34"/>
      <c r="AY80" s="34"/>
      <c r="AZ80" s="36"/>
      <c r="BA80" s="36"/>
      <c r="BB80" s="34"/>
      <c r="BC80" s="35"/>
      <c r="BD80" s="35"/>
      <c r="BE80" s="36"/>
      <c r="BF80" s="34"/>
      <c r="BG80" s="34"/>
      <c r="BH80" s="30"/>
      <c r="BI80" s="30"/>
      <c r="BJ80" s="30"/>
      <c r="BK80" s="30"/>
      <c r="BL80" s="30"/>
      <c r="BM80" s="30"/>
      <c r="BN80" s="30"/>
      <c r="BO80" s="30"/>
      <c r="BP80" s="30"/>
    </row>
    <row r="81" spans="2:68" x14ac:dyDescent="0.2">
      <c r="B81" s="32"/>
      <c r="C81" s="32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5"/>
      <c r="AU81" s="34"/>
      <c r="AV81" s="34"/>
      <c r="AW81" s="34"/>
      <c r="AX81" s="34"/>
      <c r="AY81" s="34"/>
      <c r="AZ81" s="36"/>
      <c r="BA81" s="36"/>
      <c r="BB81" s="34"/>
      <c r="BC81" s="35"/>
      <c r="BD81" s="35"/>
      <c r="BE81" s="36"/>
      <c r="BF81" s="34"/>
      <c r="BG81" s="34"/>
      <c r="BH81" s="30"/>
      <c r="BI81" s="30"/>
      <c r="BJ81" s="30"/>
      <c r="BK81" s="30"/>
      <c r="BL81" s="30"/>
      <c r="BM81" s="30"/>
      <c r="BN81" s="30"/>
      <c r="BO81" s="30"/>
      <c r="BP81" s="30"/>
    </row>
    <row r="82" spans="2:68" x14ac:dyDescent="0.2">
      <c r="B82" s="32"/>
      <c r="C82" s="32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5"/>
      <c r="AU82" s="34"/>
      <c r="AV82" s="34"/>
      <c r="AW82" s="34"/>
      <c r="AX82" s="34"/>
      <c r="AY82" s="34"/>
      <c r="AZ82" s="36"/>
      <c r="BA82" s="36"/>
      <c r="BB82" s="34"/>
      <c r="BC82" s="35"/>
      <c r="BD82" s="35"/>
      <c r="BE82" s="36"/>
      <c r="BF82" s="34"/>
      <c r="BG82" s="34"/>
      <c r="BH82" s="30"/>
      <c r="BI82" s="30"/>
      <c r="BJ82" s="30"/>
      <c r="BK82" s="30"/>
      <c r="BL82" s="30"/>
      <c r="BM82" s="30"/>
      <c r="BN82" s="30"/>
      <c r="BO82" s="30"/>
      <c r="BP82" s="30"/>
    </row>
    <row r="83" spans="2:68" x14ac:dyDescent="0.2">
      <c r="B83" s="32"/>
      <c r="C83" s="32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5"/>
      <c r="AU83" s="34"/>
      <c r="AV83" s="34"/>
      <c r="AW83" s="34"/>
      <c r="AX83" s="34"/>
      <c r="AY83" s="34"/>
      <c r="AZ83" s="36"/>
      <c r="BA83" s="36"/>
      <c r="BB83" s="34"/>
      <c r="BC83" s="35"/>
      <c r="BD83" s="35"/>
      <c r="BE83" s="36"/>
      <c r="BF83" s="34"/>
      <c r="BG83" s="34"/>
      <c r="BH83" s="30"/>
      <c r="BI83" s="30"/>
      <c r="BJ83" s="30"/>
      <c r="BK83" s="30"/>
      <c r="BL83" s="30"/>
      <c r="BM83" s="30"/>
      <c r="BN83" s="30"/>
      <c r="BO83" s="30"/>
      <c r="BP83" s="30"/>
    </row>
    <row r="84" spans="2:68" x14ac:dyDescent="0.2">
      <c r="B84" s="32"/>
      <c r="C84" s="32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5"/>
      <c r="AU84" s="34"/>
      <c r="AV84" s="34"/>
      <c r="AW84" s="34"/>
      <c r="AX84" s="34"/>
      <c r="AY84" s="34"/>
      <c r="AZ84" s="36"/>
      <c r="BA84" s="36"/>
      <c r="BB84" s="34"/>
      <c r="BC84" s="35"/>
      <c r="BD84" s="35"/>
      <c r="BE84" s="36"/>
      <c r="BF84" s="34"/>
      <c r="BG84" s="34"/>
      <c r="BH84" s="30"/>
      <c r="BI84" s="30"/>
      <c r="BJ84" s="30"/>
      <c r="BK84" s="30"/>
      <c r="BL84" s="30"/>
      <c r="BM84" s="30"/>
      <c r="BN84" s="30"/>
      <c r="BO84" s="30"/>
      <c r="BP84" s="30"/>
    </row>
    <row r="85" spans="2:68" x14ac:dyDescent="0.2">
      <c r="B85" s="32"/>
      <c r="C85" s="32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5"/>
      <c r="AU85" s="34"/>
      <c r="AV85" s="34"/>
      <c r="AW85" s="34"/>
      <c r="AX85" s="34"/>
      <c r="AY85" s="34"/>
      <c r="AZ85" s="36"/>
      <c r="BA85" s="36"/>
      <c r="BB85" s="34"/>
      <c r="BC85" s="35"/>
      <c r="BD85" s="35"/>
      <c r="BE85" s="36"/>
      <c r="BF85" s="34"/>
      <c r="BG85" s="34"/>
      <c r="BH85" s="30"/>
      <c r="BI85" s="30"/>
      <c r="BJ85" s="30"/>
      <c r="BK85" s="30"/>
      <c r="BL85" s="30"/>
      <c r="BM85" s="30"/>
      <c r="BN85" s="30"/>
      <c r="BO85" s="30"/>
      <c r="BP85" s="30"/>
    </row>
    <row r="86" spans="2:68" x14ac:dyDescent="0.2">
      <c r="B86" s="32"/>
      <c r="C86" s="32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5"/>
      <c r="AU86" s="34"/>
      <c r="AV86" s="34"/>
      <c r="AW86" s="34"/>
      <c r="AX86" s="34"/>
      <c r="AY86" s="34"/>
      <c r="AZ86" s="36"/>
      <c r="BA86" s="36"/>
      <c r="BB86" s="34"/>
      <c r="BC86" s="35"/>
      <c r="BD86" s="35"/>
      <c r="BE86" s="36"/>
      <c r="BF86" s="34"/>
      <c r="BG86" s="34"/>
      <c r="BH86" s="30"/>
      <c r="BI86" s="30"/>
      <c r="BJ86" s="30"/>
      <c r="BK86" s="30"/>
      <c r="BL86" s="30"/>
      <c r="BM86" s="30"/>
      <c r="BN86" s="30"/>
      <c r="BO86" s="30"/>
      <c r="BP86" s="30"/>
    </row>
    <row r="87" spans="2:68" x14ac:dyDescent="0.2">
      <c r="B87" s="32"/>
      <c r="C87" s="32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5"/>
      <c r="AU87" s="34"/>
      <c r="AV87" s="34"/>
      <c r="AW87" s="34"/>
      <c r="AX87" s="34"/>
      <c r="AY87" s="34"/>
      <c r="AZ87" s="36"/>
      <c r="BA87" s="36"/>
      <c r="BB87" s="34"/>
      <c r="BC87" s="35"/>
      <c r="BD87" s="35"/>
      <c r="BE87" s="36"/>
      <c r="BF87" s="34"/>
      <c r="BG87" s="34"/>
      <c r="BH87" s="30"/>
      <c r="BI87" s="30"/>
      <c r="BJ87" s="30"/>
      <c r="BK87" s="30"/>
      <c r="BL87" s="30"/>
      <c r="BM87" s="30"/>
      <c r="BN87" s="30"/>
      <c r="BO87" s="30"/>
      <c r="BP87" s="30"/>
    </row>
    <row r="88" spans="2:68" x14ac:dyDescent="0.2">
      <c r="B88" s="32"/>
      <c r="C88" s="32"/>
      <c r="D88" s="33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5"/>
      <c r="AU88" s="34"/>
      <c r="AV88" s="34"/>
      <c r="AW88" s="34"/>
      <c r="AX88" s="34"/>
      <c r="AY88" s="34"/>
      <c r="AZ88" s="36"/>
      <c r="BA88" s="36"/>
      <c r="BB88" s="34"/>
      <c r="BC88" s="35"/>
      <c r="BD88" s="35"/>
      <c r="BE88" s="36"/>
      <c r="BF88" s="34"/>
      <c r="BG88" s="34"/>
      <c r="BH88" s="30"/>
      <c r="BI88" s="30"/>
      <c r="BJ88" s="30"/>
      <c r="BK88" s="30"/>
      <c r="BL88" s="30"/>
      <c r="BM88" s="30"/>
      <c r="BN88" s="30"/>
      <c r="BO88" s="30"/>
      <c r="BP88" s="30"/>
    </row>
    <row r="89" spans="2:68" x14ac:dyDescent="0.2">
      <c r="B89" s="32"/>
      <c r="C89" s="32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5"/>
      <c r="AU89" s="34"/>
      <c r="AV89" s="34"/>
      <c r="AW89" s="34"/>
      <c r="AX89" s="34"/>
      <c r="AY89" s="34"/>
      <c r="AZ89" s="36"/>
      <c r="BA89" s="36"/>
      <c r="BB89" s="34"/>
      <c r="BC89" s="35"/>
      <c r="BD89" s="35"/>
      <c r="BE89" s="36"/>
      <c r="BF89" s="34"/>
      <c r="BG89" s="34"/>
      <c r="BH89" s="30"/>
      <c r="BI89" s="30"/>
      <c r="BJ89" s="30"/>
      <c r="BK89" s="30"/>
      <c r="BL89" s="30"/>
      <c r="BM89" s="30"/>
      <c r="BN89" s="30"/>
      <c r="BO89" s="30"/>
      <c r="BP89" s="30"/>
    </row>
    <row r="90" spans="2:68" x14ac:dyDescent="0.2">
      <c r="B90" s="32"/>
      <c r="C90" s="32"/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5"/>
      <c r="AU90" s="34"/>
      <c r="AV90" s="34"/>
      <c r="AW90" s="34"/>
      <c r="AX90" s="34"/>
      <c r="AY90" s="34"/>
      <c r="AZ90" s="36"/>
      <c r="BA90" s="36"/>
      <c r="BB90" s="34"/>
      <c r="BC90" s="35"/>
      <c r="BD90" s="35"/>
      <c r="BE90" s="36"/>
      <c r="BF90" s="34"/>
      <c r="BG90" s="34"/>
      <c r="BH90" s="30"/>
      <c r="BI90" s="30"/>
      <c r="BJ90" s="30"/>
      <c r="BK90" s="30"/>
      <c r="BL90" s="30"/>
      <c r="BM90" s="30"/>
      <c r="BN90" s="30"/>
      <c r="BO90" s="30"/>
      <c r="BP90" s="30"/>
    </row>
    <row r="91" spans="2:68" x14ac:dyDescent="0.2">
      <c r="B91" s="32"/>
      <c r="C91" s="32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5"/>
      <c r="AU91" s="34"/>
      <c r="AV91" s="34"/>
      <c r="AW91" s="34"/>
      <c r="AX91" s="34"/>
      <c r="AY91" s="34"/>
      <c r="AZ91" s="36"/>
      <c r="BA91" s="36"/>
      <c r="BB91" s="34"/>
      <c r="BC91" s="35"/>
      <c r="BD91" s="35"/>
      <c r="BE91" s="36"/>
      <c r="BF91" s="34"/>
      <c r="BG91" s="34"/>
      <c r="BH91" s="30"/>
      <c r="BI91" s="30"/>
      <c r="BJ91" s="30"/>
      <c r="BK91" s="30"/>
      <c r="BL91" s="30"/>
      <c r="BM91" s="30"/>
      <c r="BN91" s="30"/>
      <c r="BO91" s="30"/>
      <c r="BP91" s="30"/>
    </row>
    <row r="92" spans="2:68" x14ac:dyDescent="0.2">
      <c r="B92" s="32"/>
      <c r="C92" s="32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5"/>
      <c r="AU92" s="34"/>
      <c r="AV92" s="34"/>
      <c r="AW92" s="34"/>
      <c r="AX92" s="34"/>
      <c r="AY92" s="34"/>
      <c r="AZ92" s="36"/>
      <c r="BA92" s="36"/>
      <c r="BB92" s="34"/>
      <c r="BC92" s="35"/>
      <c r="BD92" s="35"/>
      <c r="BE92" s="36"/>
      <c r="BF92" s="34"/>
      <c r="BG92" s="34"/>
      <c r="BH92" s="30"/>
      <c r="BI92" s="30"/>
      <c r="BJ92" s="30"/>
      <c r="BK92" s="30"/>
      <c r="BL92" s="30"/>
      <c r="BM92" s="30"/>
      <c r="BN92" s="30"/>
      <c r="BO92" s="30"/>
      <c r="BP92" s="30"/>
    </row>
    <row r="93" spans="2:68" x14ac:dyDescent="0.2">
      <c r="B93" s="32"/>
      <c r="C93" s="32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5"/>
      <c r="AU93" s="34"/>
      <c r="AV93" s="34"/>
      <c r="AW93" s="34"/>
      <c r="AX93" s="34"/>
      <c r="AY93" s="34"/>
      <c r="AZ93" s="36"/>
      <c r="BA93" s="36"/>
      <c r="BB93" s="34"/>
      <c r="BC93" s="35"/>
      <c r="BD93" s="35"/>
      <c r="BE93" s="36"/>
      <c r="BF93" s="34"/>
      <c r="BG93" s="34"/>
      <c r="BH93" s="30"/>
      <c r="BI93" s="30"/>
      <c r="BJ93" s="30"/>
      <c r="BK93" s="30"/>
      <c r="BL93" s="30"/>
      <c r="BM93" s="30"/>
      <c r="BN93" s="30"/>
      <c r="BO93" s="30"/>
      <c r="BP93" s="30"/>
    </row>
    <row r="94" spans="2:68" x14ac:dyDescent="0.2">
      <c r="B94" s="32"/>
      <c r="C94" s="32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5"/>
      <c r="AU94" s="34"/>
      <c r="AV94" s="34"/>
      <c r="AW94" s="34"/>
      <c r="AX94" s="34"/>
      <c r="AY94" s="34"/>
      <c r="AZ94" s="36"/>
      <c r="BA94" s="36"/>
      <c r="BB94" s="34"/>
      <c r="BC94" s="35"/>
      <c r="BD94" s="35"/>
      <c r="BE94" s="36"/>
      <c r="BF94" s="34"/>
      <c r="BG94" s="34"/>
      <c r="BH94" s="30"/>
      <c r="BI94" s="30"/>
      <c r="BJ94" s="30"/>
      <c r="BK94" s="30"/>
      <c r="BL94" s="30"/>
      <c r="BM94" s="30"/>
      <c r="BN94" s="30"/>
      <c r="BO94" s="30"/>
      <c r="BP94" s="30"/>
    </row>
    <row r="95" spans="2:68" x14ac:dyDescent="0.2">
      <c r="B95" s="32"/>
      <c r="C95" s="32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5"/>
      <c r="AU95" s="34"/>
      <c r="AV95" s="34"/>
      <c r="AW95" s="34"/>
      <c r="AX95" s="34"/>
      <c r="AY95" s="34"/>
      <c r="AZ95" s="36"/>
      <c r="BA95" s="36"/>
      <c r="BB95" s="34"/>
      <c r="BC95" s="35"/>
      <c r="BD95" s="35"/>
      <c r="BE95" s="36"/>
      <c r="BF95" s="34"/>
      <c r="BG95" s="34"/>
      <c r="BH95" s="30"/>
      <c r="BI95" s="30"/>
      <c r="BJ95" s="30"/>
      <c r="BK95" s="30"/>
      <c r="BL95" s="30"/>
      <c r="BM95" s="30"/>
      <c r="BN95" s="30"/>
      <c r="BO95" s="30"/>
      <c r="BP95" s="30"/>
    </row>
    <row r="96" spans="2:68" x14ac:dyDescent="0.2">
      <c r="B96" s="32"/>
      <c r="C96" s="32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5"/>
      <c r="AU96" s="34"/>
      <c r="AV96" s="34"/>
      <c r="AW96" s="34"/>
      <c r="AX96" s="34"/>
      <c r="AY96" s="34"/>
      <c r="AZ96" s="36"/>
      <c r="BA96" s="36"/>
      <c r="BB96" s="34"/>
      <c r="BC96" s="35"/>
      <c r="BD96" s="35"/>
      <c r="BE96" s="36"/>
      <c r="BF96" s="34"/>
      <c r="BG96" s="34"/>
      <c r="BH96" s="30"/>
      <c r="BI96" s="30"/>
      <c r="BJ96" s="30"/>
      <c r="BK96" s="30"/>
      <c r="BL96" s="30"/>
      <c r="BM96" s="30"/>
      <c r="BN96" s="30"/>
      <c r="BO96" s="30"/>
      <c r="BP96" s="30"/>
    </row>
    <row r="97" spans="2:68" x14ac:dyDescent="0.2">
      <c r="B97" s="32"/>
      <c r="C97" s="32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5"/>
      <c r="AU97" s="34"/>
      <c r="AV97" s="34"/>
      <c r="AW97" s="34"/>
      <c r="AX97" s="34"/>
      <c r="AY97" s="34"/>
      <c r="AZ97" s="36"/>
      <c r="BA97" s="36"/>
      <c r="BB97" s="34"/>
      <c r="BC97" s="35"/>
      <c r="BD97" s="35"/>
      <c r="BE97" s="36"/>
      <c r="BF97" s="34"/>
      <c r="BG97" s="34"/>
      <c r="BH97" s="30"/>
      <c r="BI97" s="30"/>
      <c r="BJ97" s="30"/>
      <c r="BK97" s="30"/>
      <c r="BL97" s="30"/>
      <c r="BM97" s="30"/>
      <c r="BN97" s="30"/>
      <c r="BO97" s="30"/>
      <c r="BP97" s="30"/>
    </row>
    <row r="98" spans="2:68" x14ac:dyDescent="0.2">
      <c r="B98" s="32"/>
      <c r="C98" s="32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5"/>
      <c r="AU98" s="34"/>
      <c r="AV98" s="34"/>
      <c r="AW98" s="34"/>
      <c r="AX98" s="34"/>
      <c r="AY98" s="34"/>
      <c r="AZ98" s="36"/>
      <c r="BA98" s="36"/>
      <c r="BB98" s="34"/>
      <c r="BC98" s="35"/>
      <c r="BD98" s="35"/>
      <c r="BE98" s="36"/>
      <c r="BF98" s="34"/>
      <c r="BG98" s="34"/>
      <c r="BH98" s="30"/>
      <c r="BI98" s="30"/>
      <c r="BJ98" s="30"/>
      <c r="BK98" s="30"/>
      <c r="BL98" s="30"/>
      <c r="BM98" s="30"/>
      <c r="BN98" s="30"/>
      <c r="BO98" s="30"/>
      <c r="BP98" s="30"/>
    </row>
    <row r="99" spans="2:68" x14ac:dyDescent="0.2">
      <c r="B99" s="32"/>
      <c r="C99" s="32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5"/>
      <c r="AU99" s="34"/>
      <c r="AV99" s="34"/>
      <c r="AW99" s="34"/>
      <c r="AX99" s="34"/>
      <c r="AY99" s="34"/>
      <c r="AZ99" s="36"/>
      <c r="BA99" s="36"/>
      <c r="BB99" s="34"/>
      <c r="BC99" s="35"/>
      <c r="BD99" s="35"/>
      <c r="BE99" s="36"/>
      <c r="BF99" s="34"/>
      <c r="BG99" s="34"/>
      <c r="BH99" s="30"/>
      <c r="BI99" s="30"/>
      <c r="BJ99" s="30"/>
      <c r="BK99" s="30"/>
      <c r="BL99" s="30"/>
      <c r="BM99" s="30"/>
      <c r="BN99" s="30"/>
      <c r="BO99" s="30"/>
      <c r="BP99" s="30"/>
    </row>
    <row r="100" spans="2:68" x14ac:dyDescent="0.2">
      <c r="B100" s="32"/>
      <c r="C100" s="32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5"/>
      <c r="AU100" s="34"/>
      <c r="AV100" s="34"/>
      <c r="AW100" s="34"/>
      <c r="AX100" s="34"/>
      <c r="AY100" s="34"/>
      <c r="AZ100" s="36"/>
      <c r="BA100" s="36"/>
      <c r="BB100" s="34"/>
      <c r="BC100" s="35"/>
      <c r="BD100" s="35"/>
      <c r="BE100" s="36"/>
      <c r="BF100" s="34"/>
      <c r="BG100" s="34"/>
      <c r="BH100" s="30"/>
      <c r="BI100" s="30"/>
      <c r="BJ100" s="30"/>
      <c r="BK100" s="30"/>
      <c r="BL100" s="30"/>
      <c r="BM100" s="30"/>
      <c r="BN100" s="30"/>
      <c r="BO100" s="30"/>
      <c r="BP100" s="30"/>
    </row>
    <row r="101" spans="2:68" x14ac:dyDescent="0.2">
      <c r="B101" s="32"/>
      <c r="C101" s="32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5"/>
      <c r="AU101" s="34"/>
      <c r="AV101" s="34"/>
      <c r="AW101" s="34"/>
      <c r="AX101" s="34"/>
      <c r="AY101" s="34"/>
      <c r="AZ101" s="36"/>
      <c r="BA101" s="36"/>
      <c r="BB101" s="34"/>
      <c r="BC101" s="35"/>
      <c r="BD101" s="35"/>
      <c r="BE101" s="36"/>
      <c r="BF101" s="34"/>
      <c r="BG101" s="34"/>
    </row>
    <row r="102" spans="2:68" x14ac:dyDescent="0.2">
      <c r="B102" s="32"/>
      <c r="C102" s="32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5"/>
      <c r="AU102" s="34"/>
      <c r="AV102" s="34"/>
      <c r="AW102" s="34"/>
      <c r="AX102" s="34"/>
      <c r="AY102" s="34"/>
      <c r="AZ102" s="36"/>
      <c r="BA102" s="36"/>
      <c r="BB102" s="34"/>
      <c r="BC102" s="35"/>
      <c r="BD102" s="35"/>
      <c r="BE102" s="36"/>
      <c r="BF102" s="34"/>
      <c r="BG102" s="34"/>
    </row>
    <row r="103" spans="2:68" x14ac:dyDescent="0.2">
      <c r="B103" s="32"/>
      <c r="C103" s="32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5"/>
      <c r="AU103" s="34"/>
      <c r="AV103" s="34"/>
      <c r="AW103" s="34"/>
      <c r="AX103" s="34"/>
      <c r="AY103" s="34"/>
      <c r="AZ103" s="36"/>
      <c r="BA103" s="36"/>
      <c r="BB103" s="34"/>
      <c r="BC103" s="35"/>
      <c r="BD103" s="35"/>
      <c r="BE103" s="36"/>
      <c r="BF103" s="34"/>
      <c r="BG103" s="34"/>
    </row>
    <row r="104" spans="2:68" x14ac:dyDescent="0.2">
      <c r="B104" s="32"/>
      <c r="C104" s="32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5"/>
      <c r="AU104" s="34"/>
      <c r="AV104" s="34"/>
      <c r="AW104" s="34"/>
      <c r="AX104" s="34"/>
      <c r="AY104" s="34"/>
      <c r="AZ104" s="36"/>
      <c r="BA104" s="36"/>
      <c r="BB104" s="34"/>
      <c r="BC104" s="35"/>
      <c r="BD104" s="35"/>
      <c r="BE104" s="36"/>
      <c r="BF104" s="34"/>
      <c r="BG104" s="34"/>
    </row>
    <row r="105" spans="2:68" x14ac:dyDescent="0.2">
      <c r="B105" s="32"/>
      <c r="C105" s="32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5"/>
      <c r="AU105" s="34"/>
      <c r="AV105" s="34"/>
      <c r="AW105" s="34"/>
      <c r="AX105" s="34"/>
      <c r="AY105" s="34"/>
      <c r="AZ105" s="36"/>
      <c r="BA105" s="36"/>
      <c r="BB105" s="34"/>
      <c r="BC105" s="35"/>
      <c r="BD105" s="35"/>
      <c r="BE105" s="36"/>
      <c r="BF105" s="34"/>
      <c r="BG105" s="34"/>
    </row>
    <row r="106" spans="2:68" x14ac:dyDescent="0.2">
      <c r="B106" s="32"/>
      <c r="C106" s="32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5"/>
      <c r="AU106" s="34"/>
      <c r="AV106" s="34"/>
      <c r="AW106" s="34"/>
      <c r="AX106" s="34"/>
      <c r="AY106" s="34"/>
      <c r="AZ106" s="36"/>
      <c r="BA106" s="36"/>
      <c r="BB106" s="34"/>
      <c r="BC106" s="35"/>
      <c r="BD106" s="35"/>
      <c r="BE106" s="36"/>
      <c r="BF106" s="34"/>
      <c r="BG106" s="34"/>
    </row>
    <row r="107" spans="2:68" x14ac:dyDescent="0.2">
      <c r="B107" s="32"/>
      <c r="C107" s="32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5"/>
      <c r="AU107" s="34"/>
      <c r="AV107" s="34"/>
      <c r="AW107" s="34"/>
      <c r="AX107" s="34"/>
      <c r="AY107" s="34"/>
      <c r="AZ107" s="36"/>
      <c r="BA107" s="36"/>
      <c r="BB107" s="34"/>
      <c r="BC107" s="35"/>
      <c r="BD107" s="35"/>
      <c r="BE107" s="36"/>
      <c r="BF107" s="34"/>
      <c r="BG107" s="34"/>
    </row>
    <row r="108" spans="2:68" x14ac:dyDescent="0.2">
      <c r="B108" s="32"/>
      <c r="C108" s="32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5"/>
      <c r="AU108" s="34"/>
      <c r="AV108" s="34"/>
      <c r="AW108" s="34"/>
      <c r="AX108" s="34"/>
      <c r="AY108" s="34"/>
      <c r="AZ108" s="36"/>
      <c r="BA108" s="36"/>
      <c r="BB108" s="34"/>
      <c r="BC108" s="35"/>
      <c r="BD108" s="35"/>
      <c r="BE108" s="36"/>
      <c r="BF108" s="34"/>
      <c r="BG108" s="34"/>
    </row>
    <row r="109" spans="2:68" x14ac:dyDescent="0.2">
      <c r="B109" s="32"/>
      <c r="C109" s="32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5"/>
      <c r="AU109" s="34"/>
      <c r="AV109" s="34"/>
      <c r="AW109" s="34"/>
      <c r="AX109" s="34"/>
      <c r="AY109" s="34"/>
      <c r="AZ109" s="36"/>
      <c r="BA109" s="36"/>
      <c r="BB109" s="34"/>
      <c r="BC109" s="35"/>
      <c r="BD109" s="35"/>
      <c r="BE109" s="36"/>
      <c r="BF109" s="34"/>
      <c r="BG109" s="34"/>
    </row>
    <row r="110" spans="2:68" x14ac:dyDescent="0.2">
      <c r="B110" s="32"/>
      <c r="C110" s="32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5"/>
      <c r="AU110" s="34"/>
      <c r="AV110" s="34"/>
      <c r="AW110" s="34"/>
      <c r="AX110" s="34"/>
      <c r="AY110" s="34"/>
      <c r="AZ110" s="36"/>
      <c r="BA110" s="36"/>
      <c r="BB110" s="34"/>
      <c r="BC110" s="35"/>
      <c r="BD110" s="35"/>
      <c r="BE110" s="36"/>
      <c r="BF110" s="34"/>
      <c r="BG110" s="34"/>
    </row>
    <row r="111" spans="2:68" x14ac:dyDescent="0.2">
      <c r="B111" s="32"/>
      <c r="C111" s="32"/>
      <c r="D111" s="33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5"/>
      <c r="AU111" s="34"/>
      <c r="AV111" s="34"/>
      <c r="AW111" s="34"/>
      <c r="AX111" s="34"/>
      <c r="AY111" s="34"/>
      <c r="AZ111" s="36"/>
      <c r="BA111" s="36"/>
      <c r="BB111" s="34"/>
      <c r="BC111" s="35"/>
      <c r="BD111" s="35"/>
      <c r="BE111" s="36"/>
      <c r="BF111" s="34"/>
      <c r="BG111" s="34"/>
    </row>
    <row r="112" spans="2:68" x14ac:dyDescent="0.2">
      <c r="B112" s="32"/>
      <c r="C112" s="32"/>
      <c r="D112" s="33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5"/>
      <c r="AU112" s="34"/>
      <c r="AV112" s="34"/>
      <c r="AW112" s="34"/>
      <c r="AX112" s="34"/>
      <c r="AY112" s="34"/>
      <c r="AZ112" s="36"/>
      <c r="BA112" s="36"/>
      <c r="BB112" s="34"/>
      <c r="BC112" s="35"/>
      <c r="BD112" s="35"/>
      <c r="BE112" s="36"/>
      <c r="BF112" s="34"/>
      <c r="BG112" s="34"/>
    </row>
    <row r="113" spans="2:59" x14ac:dyDescent="0.2">
      <c r="B113" s="32"/>
      <c r="C113" s="32"/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5"/>
      <c r="AU113" s="34"/>
      <c r="AV113" s="34"/>
      <c r="AW113" s="34"/>
      <c r="AX113" s="34"/>
      <c r="AY113" s="34"/>
      <c r="AZ113" s="36"/>
      <c r="BA113" s="36"/>
      <c r="BB113" s="34"/>
      <c r="BC113" s="35"/>
      <c r="BD113" s="35"/>
      <c r="BE113" s="36"/>
      <c r="BF113" s="34"/>
      <c r="BG113" s="34"/>
    </row>
    <row r="114" spans="2:59" x14ac:dyDescent="0.2">
      <c r="B114" s="32"/>
      <c r="C114" s="32"/>
      <c r="D114" s="33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5"/>
      <c r="AU114" s="34"/>
      <c r="AV114" s="34"/>
      <c r="AW114" s="34"/>
      <c r="AX114" s="34"/>
      <c r="AY114" s="34"/>
      <c r="AZ114" s="36"/>
      <c r="BA114" s="36"/>
      <c r="BB114" s="34"/>
      <c r="BC114" s="35"/>
      <c r="BD114" s="35"/>
      <c r="BE114" s="36"/>
      <c r="BF114" s="34"/>
      <c r="BG114" s="34"/>
    </row>
    <row r="115" spans="2:59" x14ac:dyDescent="0.2">
      <c r="B115" s="32"/>
      <c r="C115" s="32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5"/>
      <c r="AU115" s="34"/>
      <c r="AV115" s="34"/>
      <c r="AW115" s="34"/>
      <c r="AX115" s="34"/>
      <c r="AY115" s="34"/>
      <c r="AZ115" s="36"/>
      <c r="BA115" s="36"/>
      <c r="BB115" s="34"/>
      <c r="BC115" s="35"/>
      <c r="BD115" s="35"/>
      <c r="BE115" s="36"/>
      <c r="BF115" s="34"/>
      <c r="BG115" s="34"/>
    </row>
    <row r="116" spans="2:59" x14ac:dyDescent="0.2">
      <c r="B116" s="32"/>
      <c r="C116" s="32"/>
      <c r="D116" s="33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5"/>
      <c r="AU116" s="34"/>
      <c r="AV116" s="34"/>
      <c r="AW116" s="34"/>
      <c r="AX116" s="34"/>
      <c r="AY116" s="34"/>
      <c r="AZ116" s="36"/>
      <c r="BA116" s="36"/>
      <c r="BB116" s="34"/>
      <c r="BC116" s="35"/>
      <c r="BD116" s="35"/>
      <c r="BE116" s="36"/>
      <c r="BF116" s="34"/>
      <c r="BG116" s="34"/>
    </row>
    <row r="117" spans="2:59" x14ac:dyDescent="0.2">
      <c r="B117" s="32"/>
      <c r="C117" s="32"/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5"/>
      <c r="AU117" s="34"/>
      <c r="AV117" s="34"/>
      <c r="AW117" s="34"/>
      <c r="AX117" s="34"/>
      <c r="AY117" s="34"/>
      <c r="AZ117" s="36"/>
      <c r="BA117" s="36"/>
      <c r="BB117" s="34"/>
      <c r="BC117" s="35"/>
      <c r="BD117" s="35"/>
      <c r="BE117" s="36"/>
      <c r="BF117" s="34"/>
      <c r="BG117" s="34"/>
    </row>
    <row r="118" spans="2:59" x14ac:dyDescent="0.2">
      <c r="B118" s="32"/>
      <c r="C118" s="32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5"/>
      <c r="AU118" s="34"/>
      <c r="AV118" s="34"/>
      <c r="AW118" s="34"/>
      <c r="AX118" s="34"/>
      <c r="AY118" s="34"/>
      <c r="AZ118" s="36"/>
      <c r="BA118" s="36"/>
      <c r="BB118" s="34"/>
      <c r="BC118" s="35"/>
      <c r="BD118" s="35"/>
      <c r="BE118" s="36"/>
      <c r="BF118" s="34"/>
      <c r="BG118" s="34"/>
    </row>
    <row r="119" spans="2:59" x14ac:dyDescent="0.2">
      <c r="B119" s="32"/>
      <c r="C119" s="32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5"/>
      <c r="AU119" s="34"/>
      <c r="AV119" s="34"/>
      <c r="AW119" s="34"/>
      <c r="AX119" s="34"/>
      <c r="AY119" s="34"/>
      <c r="AZ119" s="36"/>
      <c r="BA119" s="36"/>
      <c r="BB119" s="34"/>
      <c r="BC119" s="35"/>
      <c r="BD119" s="35"/>
      <c r="BE119" s="36"/>
      <c r="BF119" s="34"/>
      <c r="BG119" s="34"/>
    </row>
    <row r="120" spans="2:59" x14ac:dyDescent="0.2">
      <c r="B120" s="32"/>
      <c r="C120" s="32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5"/>
      <c r="AU120" s="34"/>
      <c r="AV120" s="34"/>
      <c r="AW120" s="34"/>
      <c r="AX120" s="34"/>
      <c r="AY120" s="34"/>
      <c r="AZ120" s="36"/>
      <c r="BA120" s="36"/>
      <c r="BB120" s="34"/>
      <c r="BC120" s="35"/>
      <c r="BD120" s="35"/>
      <c r="BE120" s="36"/>
      <c r="BF120" s="34"/>
      <c r="BG120" s="34"/>
    </row>
    <row r="121" spans="2:59" x14ac:dyDescent="0.2">
      <c r="B121" s="32"/>
      <c r="C121" s="32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5"/>
      <c r="AU121" s="34"/>
      <c r="AV121" s="34"/>
      <c r="AW121" s="34"/>
      <c r="AX121" s="34"/>
      <c r="AY121" s="34"/>
      <c r="AZ121" s="36"/>
      <c r="BA121" s="36"/>
      <c r="BB121" s="34"/>
      <c r="BC121" s="35"/>
      <c r="BD121" s="35"/>
      <c r="BE121" s="36"/>
      <c r="BF121" s="34"/>
      <c r="BG121" s="34"/>
    </row>
    <row r="122" spans="2:59" x14ac:dyDescent="0.2">
      <c r="B122" s="32"/>
      <c r="C122" s="32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5"/>
      <c r="AU122" s="34"/>
      <c r="AV122" s="34"/>
      <c r="AW122" s="34"/>
      <c r="AX122" s="34"/>
      <c r="AY122" s="34"/>
      <c r="AZ122" s="36"/>
      <c r="BA122" s="36"/>
      <c r="BB122" s="34"/>
      <c r="BC122" s="35"/>
      <c r="BD122" s="35"/>
      <c r="BE122" s="36"/>
      <c r="BF122" s="34"/>
      <c r="BG122" s="34"/>
    </row>
    <row r="123" spans="2:59" x14ac:dyDescent="0.2">
      <c r="B123" s="32"/>
      <c r="C123" s="32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5"/>
      <c r="AU123" s="34"/>
      <c r="AV123" s="34"/>
      <c r="AW123" s="34"/>
      <c r="AX123" s="34"/>
      <c r="AY123" s="34"/>
      <c r="AZ123" s="36"/>
      <c r="BA123" s="36"/>
      <c r="BB123" s="34"/>
      <c r="BC123" s="35"/>
      <c r="BD123" s="35"/>
      <c r="BE123" s="36"/>
      <c r="BF123" s="34"/>
      <c r="BG123" s="34"/>
    </row>
    <row r="124" spans="2:59" x14ac:dyDescent="0.2">
      <c r="B124" s="32"/>
      <c r="C124" s="32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5"/>
      <c r="AU124" s="34"/>
      <c r="AV124" s="34"/>
      <c r="AW124" s="34"/>
      <c r="AX124" s="34"/>
      <c r="AY124" s="34"/>
      <c r="AZ124" s="36"/>
      <c r="BA124" s="36"/>
      <c r="BB124" s="34"/>
      <c r="BC124" s="35"/>
      <c r="BD124" s="35"/>
      <c r="BE124" s="36"/>
      <c r="BF124" s="34"/>
      <c r="BG124" s="34"/>
    </row>
    <row r="125" spans="2:59" x14ac:dyDescent="0.2">
      <c r="B125" s="32"/>
      <c r="C125" s="32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5"/>
      <c r="AU125" s="34"/>
      <c r="AV125" s="34"/>
      <c r="AW125" s="34"/>
      <c r="AX125" s="34"/>
      <c r="AY125" s="34"/>
      <c r="AZ125" s="36"/>
      <c r="BA125" s="36"/>
      <c r="BB125" s="34"/>
      <c r="BC125" s="35"/>
      <c r="BD125" s="35"/>
      <c r="BE125" s="36"/>
      <c r="BF125" s="34"/>
      <c r="BG125" s="34"/>
    </row>
    <row r="126" spans="2:59" x14ac:dyDescent="0.2">
      <c r="B126" s="32"/>
      <c r="C126" s="32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5"/>
      <c r="AU126" s="34"/>
      <c r="AV126" s="34"/>
      <c r="AW126" s="34"/>
      <c r="AX126" s="34"/>
      <c r="AY126" s="34"/>
      <c r="AZ126" s="36"/>
      <c r="BA126" s="36"/>
      <c r="BB126" s="34"/>
      <c r="BC126" s="35"/>
      <c r="BD126" s="35"/>
      <c r="BE126" s="36"/>
      <c r="BF126" s="34"/>
      <c r="BG126" s="34"/>
    </row>
    <row r="127" spans="2:59" x14ac:dyDescent="0.2">
      <c r="B127" s="32"/>
      <c r="C127" s="32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5"/>
      <c r="AU127" s="34"/>
      <c r="AV127" s="34"/>
      <c r="AW127" s="34"/>
      <c r="AX127" s="34"/>
      <c r="AY127" s="34"/>
      <c r="AZ127" s="36"/>
      <c r="BA127" s="36"/>
      <c r="BB127" s="34"/>
      <c r="BC127" s="35"/>
      <c r="BD127" s="35"/>
      <c r="BE127" s="36"/>
      <c r="BF127" s="34"/>
      <c r="BG127" s="34"/>
    </row>
    <row r="128" spans="2:59" x14ac:dyDescent="0.2">
      <c r="B128" s="32"/>
      <c r="C128" s="32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5"/>
      <c r="AU128" s="34"/>
      <c r="AV128" s="34"/>
      <c r="AW128" s="34"/>
      <c r="AX128" s="34"/>
      <c r="AY128" s="34"/>
      <c r="AZ128" s="36"/>
      <c r="BA128" s="36"/>
      <c r="BB128" s="34"/>
      <c r="BC128" s="35"/>
      <c r="BD128" s="35"/>
      <c r="BE128" s="36"/>
      <c r="BF128" s="34"/>
      <c r="BG128" s="34"/>
    </row>
    <row r="129" spans="2:59" x14ac:dyDescent="0.2">
      <c r="B129" s="32"/>
      <c r="C129" s="32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5"/>
      <c r="AU129" s="34"/>
      <c r="AV129" s="34"/>
      <c r="AW129" s="34"/>
      <c r="AX129" s="34"/>
      <c r="AY129" s="34"/>
      <c r="AZ129" s="36"/>
      <c r="BA129" s="36"/>
      <c r="BB129" s="34"/>
      <c r="BC129" s="35"/>
      <c r="BD129" s="35"/>
      <c r="BE129" s="36"/>
      <c r="BF129" s="34"/>
      <c r="BG129" s="34"/>
    </row>
    <row r="130" spans="2:59" x14ac:dyDescent="0.2">
      <c r="B130" s="32"/>
      <c r="C130" s="32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5"/>
      <c r="AU130" s="34"/>
      <c r="AV130" s="34"/>
      <c r="AW130" s="34"/>
      <c r="AX130" s="34"/>
      <c r="AY130" s="34"/>
      <c r="AZ130" s="36"/>
      <c r="BA130" s="36"/>
      <c r="BB130" s="34"/>
      <c r="BC130" s="35"/>
      <c r="BD130" s="35"/>
      <c r="BE130" s="36"/>
      <c r="BF130" s="34"/>
      <c r="BG130" s="34"/>
    </row>
    <row r="131" spans="2:59" x14ac:dyDescent="0.2">
      <c r="B131" s="32"/>
      <c r="C131" s="32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5"/>
      <c r="AU131" s="34"/>
      <c r="AV131" s="34"/>
      <c r="AW131" s="34"/>
      <c r="AX131" s="34"/>
      <c r="AY131" s="34"/>
      <c r="AZ131" s="36"/>
      <c r="BA131" s="36"/>
      <c r="BB131" s="34"/>
      <c r="BC131" s="35"/>
      <c r="BD131" s="35"/>
      <c r="BE131" s="36"/>
      <c r="BF131" s="34"/>
      <c r="BG131" s="34"/>
    </row>
    <row r="132" spans="2:59" x14ac:dyDescent="0.2">
      <c r="B132" s="32"/>
      <c r="C132" s="32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5"/>
      <c r="AU132" s="34"/>
      <c r="AV132" s="34"/>
      <c r="AW132" s="34"/>
      <c r="AX132" s="34"/>
      <c r="AY132" s="34"/>
      <c r="AZ132" s="36"/>
      <c r="BA132" s="36"/>
      <c r="BB132" s="34"/>
      <c r="BC132" s="35"/>
      <c r="BD132" s="35"/>
      <c r="BE132" s="36"/>
      <c r="BF132" s="34"/>
      <c r="BG132" s="34"/>
    </row>
    <row r="133" spans="2:59" x14ac:dyDescent="0.2">
      <c r="B133" s="32"/>
      <c r="C133" s="32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5"/>
      <c r="AU133" s="34"/>
      <c r="AV133" s="34"/>
      <c r="AW133" s="34"/>
      <c r="AX133" s="34"/>
      <c r="AY133" s="34"/>
      <c r="AZ133" s="36"/>
      <c r="BA133" s="36"/>
      <c r="BB133" s="34"/>
      <c r="BC133" s="35"/>
      <c r="BD133" s="35"/>
      <c r="BE133" s="36"/>
      <c r="BF133" s="34"/>
      <c r="BG133" s="34"/>
    </row>
    <row r="134" spans="2:59" x14ac:dyDescent="0.2">
      <c r="B134" s="32"/>
      <c r="C134" s="32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5"/>
      <c r="AU134" s="34"/>
      <c r="AV134" s="34"/>
      <c r="AW134" s="34"/>
      <c r="AX134" s="34"/>
      <c r="AY134" s="34"/>
      <c r="AZ134" s="36"/>
      <c r="BA134" s="36"/>
      <c r="BB134" s="34"/>
      <c r="BC134" s="35"/>
      <c r="BD134" s="35"/>
      <c r="BE134" s="36"/>
      <c r="BF134" s="34"/>
      <c r="BG134" s="34"/>
    </row>
    <row r="135" spans="2:59" x14ac:dyDescent="0.2">
      <c r="B135" s="32"/>
      <c r="C135" s="32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5"/>
      <c r="AU135" s="34"/>
      <c r="AV135" s="34"/>
      <c r="AW135" s="34"/>
      <c r="AX135" s="34"/>
      <c r="AY135" s="34"/>
      <c r="AZ135" s="36"/>
      <c r="BA135" s="36"/>
      <c r="BB135" s="34"/>
      <c r="BC135" s="35"/>
      <c r="BD135" s="35"/>
      <c r="BE135" s="36"/>
      <c r="BF135" s="34"/>
      <c r="BG135" s="34"/>
    </row>
    <row r="136" spans="2:59" x14ac:dyDescent="0.2">
      <c r="B136" s="32"/>
      <c r="C136" s="32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5"/>
      <c r="AU136" s="34"/>
      <c r="AV136" s="34"/>
      <c r="AW136" s="34"/>
      <c r="AX136" s="34"/>
      <c r="AY136" s="34"/>
      <c r="AZ136" s="36"/>
      <c r="BA136" s="36"/>
      <c r="BB136" s="34"/>
      <c r="BC136" s="35"/>
      <c r="BD136" s="35"/>
      <c r="BE136" s="36"/>
      <c r="BF136" s="34"/>
      <c r="BG136" s="34"/>
    </row>
    <row r="137" spans="2:59" x14ac:dyDescent="0.2">
      <c r="B137" s="32"/>
      <c r="C137" s="32"/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5"/>
      <c r="AU137" s="34"/>
      <c r="AV137" s="34"/>
      <c r="AW137" s="34"/>
      <c r="AX137" s="34"/>
      <c r="AY137" s="34"/>
      <c r="AZ137" s="36"/>
      <c r="BA137" s="36"/>
      <c r="BB137" s="34"/>
      <c r="BC137" s="35"/>
      <c r="BD137" s="35"/>
      <c r="BE137" s="36"/>
      <c r="BF137" s="34"/>
      <c r="BG137" s="34"/>
    </row>
    <row r="138" spans="2:59" x14ac:dyDescent="0.2">
      <c r="B138" s="32"/>
      <c r="C138" s="32"/>
      <c r="D138" s="33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5"/>
      <c r="AU138" s="34"/>
      <c r="AV138" s="34"/>
      <c r="AW138" s="34"/>
      <c r="AX138" s="34"/>
      <c r="AY138" s="34"/>
      <c r="AZ138" s="36"/>
      <c r="BA138" s="36"/>
      <c r="BB138" s="34"/>
      <c r="BC138" s="35"/>
      <c r="BD138" s="35"/>
      <c r="BE138" s="36"/>
      <c r="BF138" s="34"/>
      <c r="BG138" s="34"/>
    </row>
    <row r="139" spans="2:59" x14ac:dyDescent="0.2">
      <c r="B139" s="32"/>
      <c r="C139" s="32"/>
      <c r="D139" s="33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5"/>
      <c r="AU139" s="34"/>
      <c r="AV139" s="34"/>
      <c r="AW139" s="34"/>
      <c r="AX139" s="34"/>
      <c r="AY139" s="34"/>
      <c r="AZ139" s="36"/>
      <c r="BA139" s="36"/>
      <c r="BB139" s="34"/>
      <c r="BC139" s="35"/>
      <c r="BD139" s="35"/>
      <c r="BE139" s="36"/>
      <c r="BF139" s="34"/>
      <c r="BG139" s="34"/>
    </row>
    <row r="140" spans="2:59" x14ac:dyDescent="0.2">
      <c r="B140" s="32"/>
      <c r="C140" s="32"/>
      <c r="D140" s="33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5"/>
      <c r="AU140" s="34"/>
      <c r="AV140" s="34"/>
      <c r="AW140" s="34"/>
      <c r="AX140" s="34"/>
      <c r="AY140" s="34"/>
      <c r="AZ140" s="36"/>
      <c r="BA140" s="36"/>
      <c r="BB140" s="34"/>
      <c r="BC140" s="35"/>
      <c r="BD140" s="35"/>
      <c r="BE140" s="36"/>
      <c r="BF140" s="34"/>
      <c r="BG140" s="34"/>
    </row>
    <row r="141" spans="2:59" x14ac:dyDescent="0.2">
      <c r="B141" s="32"/>
      <c r="C141" s="32"/>
      <c r="D141" s="33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5"/>
      <c r="AU141" s="34"/>
      <c r="AV141" s="34"/>
      <c r="AW141" s="34"/>
      <c r="AX141" s="34"/>
      <c r="AY141" s="34"/>
      <c r="AZ141" s="36"/>
      <c r="BA141" s="36"/>
      <c r="BB141" s="34"/>
      <c r="BC141" s="35"/>
      <c r="BD141" s="35"/>
      <c r="BE141" s="36"/>
      <c r="BF141" s="34"/>
      <c r="BG141" s="34"/>
    </row>
    <row r="142" spans="2:59" x14ac:dyDescent="0.2">
      <c r="B142" s="32"/>
      <c r="C142" s="32"/>
      <c r="D142" s="33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5"/>
      <c r="AU142" s="34"/>
      <c r="AV142" s="34"/>
      <c r="AW142" s="34"/>
      <c r="AX142" s="34"/>
      <c r="AY142" s="34"/>
      <c r="AZ142" s="36"/>
      <c r="BA142" s="36"/>
      <c r="BB142" s="34"/>
      <c r="BC142" s="35"/>
      <c r="BD142" s="35"/>
      <c r="BE142" s="36"/>
      <c r="BF142" s="34"/>
      <c r="BG142" s="34"/>
    </row>
    <row r="143" spans="2:59" x14ac:dyDescent="0.2">
      <c r="B143" s="32"/>
      <c r="C143" s="32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5"/>
      <c r="AU143" s="34"/>
      <c r="AV143" s="34"/>
      <c r="AW143" s="34"/>
      <c r="AX143" s="34"/>
      <c r="AY143" s="34"/>
      <c r="AZ143" s="36"/>
      <c r="BA143" s="36"/>
      <c r="BB143" s="34"/>
      <c r="BC143" s="35"/>
      <c r="BD143" s="35"/>
      <c r="BE143" s="36"/>
      <c r="BF143" s="34"/>
      <c r="BG143" s="34"/>
    </row>
    <row r="144" spans="2:59" x14ac:dyDescent="0.2">
      <c r="B144" s="32"/>
      <c r="C144" s="32"/>
      <c r="D144" s="33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5"/>
      <c r="AU144" s="34"/>
      <c r="AV144" s="34"/>
      <c r="AW144" s="34"/>
      <c r="AX144" s="34"/>
      <c r="AY144" s="34"/>
      <c r="AZ144" s="36"/>
      <c r="BA144" s="36"/>
      <c r="BB144" s="34"/>
      <c r="BC144" s="35"/>
      <c r="BD144" s="35"/>
      <c r="BE144" s="36"/>
      <c r="BF144" s="34"/>
      <c r="BG144" s="34"/>
    </row>
    <row r="145" spans="2:59" x14ac:dyDescent="0.2">
      <c r="B145" s="32"/>
      <c r="C145" s="32"/>
      <c r="D145" s="33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5"/>
      <c r="AU145" s="34"/>
      <c r="AV145" s="34"/>
      <c r="AW145" s="34"/>
      <c r="AX145" s="34"/>
      <c r="AY145" s="34"/>
      <c r="AZ145" s="36"/>
      <c r="BA145" s="36"/>
      <c r="BB145" s="34"/>
      <c r="BC145" s="35"/>
      <c r="BD145" s="35"/>
      <c r="BE145" s="36"/>
      <c r="BF145" s="34"/>
      <c r="BG145" s="34"/>
    </row>
    <row r="146" spans="2:59" x14ac:dyDescent="0.2">
      <c r="B146" s="32"/>
      <c r="C146" s="32"/>
      <c r="D146" s="33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5"/>
      <c r="AU146" s="34"/>
      <c r="AV146" s="34"/>
      <c r="AW146" s="34"/>
      <c r="AX146" s="34"/>
      <c r="AY146" s="34"/>
      <c r="AZ146" s="36"/>
      <c r="BA146" s="36"/>
      <c r="BB146" s="34"/>
      <c r="BC146" s="35"/>
      <c r="BD146" s="35"/>
      <c r="BE146" s="36"/>
      <c r="BF146" s="34"/>
      <c r="BG146" s="34"/>
    </row>
    <row r="147" spans="2:59" x14ac:dyDescent="0.2">
      <c r="B147" s="32"/>
      <c r="C147" s="32"/>
      <c r="D147" s="33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5"/>
      <c r="AU147" s="34"/>
      <c r="AV147" s="34"/>
      <c r="AW147" s="34"/>
      <c r="AX147" s="34"/>
      <c r="AY147" s="34"/>
      <c r="AZ147" s="36"/>
      <c r="BA147" s="36"/>
      <c r="BB147" s="34"/>
      <c r="BC147" s="35"/>
      <c r="BD147" s="35"/>
      <c r="BE147" s="36"/>
      <c r="BF147" s="34"/>
      <c r="BG147" s="34"/>
    </row>
    <row r="148" spans="2:59" x14ac:dyDescent="0.2">
      <c r="B148" s="32"/>
      <c r="C148" s="32"/>
      <c r="D148" s="33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5"/>
      <c r="AU148" s="34"/>
      <c r="AV148" s="34"/>
      <c r="AW148" s="34"/>
      <c r="AX148" s="34"/>
      <c r="AY148" s="34"/>
      <c r="AZ148" s="36"/>
      <c r="BA148" s="36"/>
      <c r="BB148" s="34"/>
      <c r="BC148" s="35"/>
      <c r="BD148" s="35"/>
      <c r="BE148" s="36"/>
      <c r="BF148" s="34"/>
      <c r="BG148" s="34"/>
    </row>
    <row r="149" spans="2:59" x14ac:dyDescent="0.2">
      <c r="B149" s="32"/>
      <c r="C149" s="32"/>
      <c r="D149" s="33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5"/>
      <c r="AU149" s="34"/>
      <c r="AV149" s="34"/>
      <c r="AW149" s="34"/>
      <c r="AX149" s="34"/>
      <c r="AY149" s="34"/>
      <c r="AZ149" s="36"/>
      <c r="BA149" s="36"/>
      <c r="BB149" s="34"/>
      <c r="BC149" s="35"/>
      <c r="BD149" s="35"/>
      <c r="BE149" s="36"/>
      <c r="BF149" s="34"/>
      <c r="BG149" s="34"/>
    </row>
    <row r="150" spans="2:59" x14ac:dyDescent="0.2">
      <c r="B150" s="32"/>
      <c r="C150" s="32"/>
      <c r="D150" s="33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5"/>
      <c r="AU150" s="34"/>
      <c r="AV150" s="34"/>
      <c r="AW150" s="34"/>
      <c r="AX150" s="34"/>
      <c r="AY150" s="34"/>
      <c r="AZ150" s="36"/>
      <c r="BA150" s="36"/>
      <c r="BB150" s="34"/>
      <c r="BC150" s="35"/>
      <c r="BD150" s="35"/>
      <c r="BE150" s="36"/>
      <c r="BF150" s="34"/>
      <c r="BG150" s="34"/>
    </row>
    <row r="151" spans="2:59" x14ac:dyDescent="0.2">
      <c r="B151" s="32"/>
      <c r="C151" s="32"/>
      <c r="D151" s="33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5"/>
      <c r="AU151" s="34"/>
      <c r="AV151" s="34"/>
      <c r="AW151" s="34"/>
      <c r="AX151" s="34"/>
      <c r="AY151" s="34"/>
      <c r="AZ151" s="36"/>
      <c r="BA151" s="36"/>
      <c r="BB151" s="34"/>
      <c r="BC151" s="35"/>
      <c r="BD151" s="35"/>
      <c r="BE151" s="36"/>
      <c r="BF151" s="34"/>
      <c r="BG151" s="34"/>
    </row>
    <row r="152" spans="2:59" x14ac:dyDescent="0.2">
      <c r="B152" s="32"/>
      <c r="C152" s="32"/>
      <c r="D152" s="33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5"/>
      <c r="AU152" s="34"/>
      <c r="AV152" s="34"/>
      <c r="AW152" s="34"/>
      <c r="AX152" s="34"/>
      <c r="AY152" s="34"/>
      <c r="AZ152" s="36"/>
      <c r="BA152" s="36"/>
      <c r="BB152" s="34"/>
      <c r="BC152" s="35"/>
      <c r="BD152" s="35"/>
      <c r="BE152" s="36"/>
      <c r="BF152" s="34"/>
      <c r="BG152" s="34"/>
    </row>
    <row r="153" spans="2:59" x14ac:dyDescent="0.2">
      <c r="B153" s="32"/>
      <c r="C153" s="32"/>
      <c r="D153" s="33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5"/>
      <c r="AU153" s="34"/>
      <c r="AV153" s="34"/>
      <c r="AW153" s="34"/>
      <c r="AX153" s="34"/>
      <c r="AY153" s="34"/>
      <c r="AZ153" s="36"/>
      <c r="BA153" s="36"/>
      <c r="BB153" s="34"/>
      <c r="BC153" s="35"/>
      <c r="BD153" s="35"/>
      <c r="BE153" s="36"/>
      <c r="BF153" s="34"/>
      <c r="BG153" s="34"/>
    </row>
    <row r="154" spans="2:59" x14ac:dyDescent="0.2">
      <c r="B154" s="32"/>
      <c r="C154" s="32"/>
      <c r="D154" s="33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5"/>
      <c r="AU154" s="34"/>
      <c r="AV154" s="34"/>
      <c r="AW154" s="34"/>
      <c r="AX154" s="34"/>
      <c r="AY154" s="34"/>
      <c r="AZ154" s="36"/>
      <c r="BA154" s="36"/>
      <c r="BB154" s="34"/>
      <c r="BC154" s="35"/>
      <c r="BD154" s="35"/>
      <c r="BE154" s="36"/>
      <c r="BF154" s="34"/>
      <c r="BG154" s="34"/>
    </row>
    <row r="155" spans="2:59" x14ac:dyDescent="0.2">
      <c r="B155" s="32"/>
      <c r="C155" s="32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5"/>
      <c r="AU155" s="34"/>
      <c r="AV155" s="34"/>
      <c r="AW155" s="34"/>
      <c r="AX155" s="34"/>
      <c r="AY155" s="34"/>
      <c r="AZ155" s="36"/>
      <c r="BA155" s="36"/>
      <c r="BB155" s="34"/>
      <c r="BC155" s="35"/>
      <c r="BD155" s="35"/>
      <c r="BE155" s="36"/>
      <c r="BF155" s="34"/>
      <c r="BG155" s="34"/>
    </row>
    <row r="156" spans="2:59" x14ac:dyDescent="0.2">
      <c r="B156" s="32"/>
      <c r="C156" s="32"/>
      <c r="D156" s="33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5"/>
      <c r="AU156" s="34"/>
      <c r="AV156" s="34"/>
      <c r="AW156" s="34"/>
      <c r="AX156" s="34"/>
      <c r="AY156" s="34"/>
      <c r="AZ156" s="36"/>
      <c r="BA156" s="36"/>
      <c r="BB156" s="34"/>
      <c r="BC156" s="35"/>
      <c r="BD156" s="35"/>
      <c r="BE156" s="36"/>
      <c r="BF156" s="34"/>
      <c r="BG156" s="34"/>
    </row>
    <row r="157" spans="2:59" x14ac:dyDescent="0.2">
      <c r="B157" s="32"/>
      <c r="C157" s="32"/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5"/>
      <c r="AU157" s="34"/>
      <c r="AV157" s="34"/>
      <c r="AW157" s="34"/>
      <c r="AX157" s="34"/>
      <c r="AY157" s="34"/>
      <c r="AZ157" s="36"/>
      <c r="BA157" s="36"/>
      <c r="BB157" s="34"/>
      <c r="BC157" s="35"/>
      <c r="BD157" s="35"/>
      <c r="BE157" s="36"/>
      <c r="BF157" s="34"/>
      <c r="BG157" s="34"/>
    </row>
    <row r="158" spans="2:59" x14ac:dyDescent="0.2">
      <c r="B158" s="32"/>
      <c r="C158" s="32"/>
      <c r="D158" s="33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5"/>
      <c r="AU158" s="34"/>
      <c r="AV158" s="34"/>
      <c r="AW158" s="34"/>
      <c r="AX158" s="34"/>
      <c r="AY158" s="34"/>
      <c r="AZ158" s="36"/>
      <c r="BA158" s="36"/>
      <c r="BB158" s="34"/>
      <c r="BC158" s="35"/>
      <c r="BD158" s="35"/>
      <c r="BE158" s="36"/>
      <c r="BF158" s="34"/>
      <c r="BG158" s="34"/>
    </row>
    <row r="159" spans="2:59" x14ac:dyDescent="0.2">
      <c r="B159" s="32"/>
      <c r="C159" s="32"/>
      <c r="D159" s="33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5"/>
      <c r="AU159" s="34"/>
      <c r="AV159" s="34"/>
      <c r="AW159" s="34"/>
      <c r="AX159" s="34"/>
      <c r="AY159" s="34"/>
      <c r="AZ159" s="36"/>
      <c r="BA159" s="36"/>
      <c r="BB159" s="34"/>
      <c r="BC159" s="35"/>
      <c r="BD159" s="35"/>
      <c r="BE159" s="36"/>
      <c r="BF159" s="34"/>
      <c r="BG159" s="34"/>
    </row>
    <row r="160" spans="2:59" x14ac:dyDescent="0.2">
      <c r="B160" s="32"/>
      <c r="C160" s="32"/>
      <c r="D160" s="33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5"/>
      <c r="AU160" s="34"/>
      <c r="AV160" s="34"/>
      <c r="AW160" s="34"/>
      <c r="AX160" s="34"/>
      <c r="AY160" s="34"/>
      <c r="AZ160" s="36"/>
      <c r="BA160" s="36"/>
      <c r="BB160" s="34"/>
      <c r="BC160" s="35"/>
      <c r="BD160" s="35"/>
      <c r="BE160" s="36"/>
      <c r="BF160" s="34"/>
      <c r="BG160" s="34"/>
    </row>
    <row r="161" spans="2:59" x14ac:dyDescent="0.2">
      <c r="B161" s="32"/>
      <c r="C161" s="32"/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5"/>
      <c r="AU161" s="34"/>
      <c r="AV161" s="34"/>
      <c r="AW161" s="34"/>
      <c r="AX161" s="34"/>
      <c r="AY161" s="34"/>
      <c r="AZ161" s="36"/>
      <c r="BA161" s="36"/>
      <c r="BB161" s="34"/>
      <c r="BC161" s="35"/>
      <c r="BD161" s="35"/>
      <c r="BE161" s="36"/>
      <c r="BF161" s="34"/>
      <c r="BG161" s="34"/>
    </row>
    <row r="162" spans="2:59" x14ac:dyDescent="0.2">
      <c r="B162" s="32"/>
      <c r="C162" s="32"/>
      <c r="D162" s="33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5"/>
      <c r="AU162" s="34"/>
      <c r="AV162" s="34"/>
      <c r="AW162" s="34"/>
      <c r="AX162" s="34"/>
      <c r="AY162" s="34"/>
      <c r="AZ162" s="36"/>
      <c r="BA162" s="36"/>
      <c r="BB162" s="34"/>
      <c r="BC162" s="35"/>
      <c r="BD162" s="35"/>
      <c r="BE162" s="36"/>
      <c r="BF162" s="34"/>
      <c r="BG162" s="34"/>
    </row>
    <row r="163" spans="2:59" x14ac:dyDescent="0.2">
      <c r="B163" s="32"/>
      <c r="C163" s="32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5"/>
      <c r="AU163" s="34"/>
      <c r="AV163" s="34"/>
      <c r="AW163" s="34"/>
      <c r="AX163" s="34"/>
      <c r="AY163" s="34"/>
      <c r="AZ163" s="36"/>
      <c r="BA163" s="36"/>
      <c r="BB163" s="34"/>
      <c r="BC163" s="35"/>
      <c r="BD163" s="35"/>
      <c r="BE163" s="36"/>
      <c r="BF163" s="34"/>
      <c r="BG163" s="34"/>
    </row>
    <row r="164" spans="2:59" x14ac:dyDescent="0.2">
      <c r="B164" s="32"/>
      <c r="C164" s="32"/>
      <c r="D164" s="33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5"/>
      <c r="AU164" s="34"/>
      <c r="AV164" s="34"/>
      <c r="AW164" s="34"/>
      <c r="AX164" s="34"/>
      <c r="AY164" s="34"/>
      <c r="AZ164" s="36"/>
      <c r="BA164" s="36"/>
      <c r="BB164" s="34"/>
      <c r="BC164" s="35"/>
      <c r="BD164" s="35"/>
      <c r="BE164" s="36"/>
      <c r="BF164" s="34"/>
      <c r="BG164" s="34"/>
    </row>
    <row r="165" spans="2:59" x14ac:dyDescent="0.2">
      <c r="B165" s="32"/>
      <c r="C165" s="32"/>
      <c r="D165" s="33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5"/>
      <c r="AU165" s="34"/>
      <c r="AV165" s="34"/>
      <c r="AW165" s="34"/>
      <c r="AX165" s="34"/>
      <c r="AY165" s="34"/>
      <c r="AZ165" s="36"/>
      <c r="BA165" s="36"/>
      <c r="BB165" s="34"/>
      <c r="BC165" s="35"/>
      <c r="BD165" s="35"/>
      <c r="BE165" s="36"/>
      <c r="BF165" s="34"/>
      <c r="BG165" s="34"/>
    </row>
    <row r="166" spans="2:59" x14ac:dyDescent="0.2">
      <c r="B166" s="32"/>
      <c r="C166" s="32"/>
      <c r="D166" s="33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5"/>
      <c r="AU166" s="34"/>
      <c r="AV166" s="34"/>
      <c r="AW166" s="34"/>
      <c r="AX166" s="34"/>
      <c r="AY166" s="34"/>
      <c r="AZ166" s="36"/>
      <c r="BA166" s="36"/>
      <c r="BB166" s="34"/>
      <c r="BC166" s="35"/>
      <c r="BD166" s="35"/>
      <c r="BE166" s="36"/>
      <c r="BF166" s="34"/>
      <c r="BG166" s="34"/>
    </row>
    <row r="167" spans="2:59" x14ac:dyDescent="0.2">
      <c r="B167" s="32"/>
      <c r="C167" s="32"/>
      <c r="D167" s="33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5"/>
      <c r="AU167" s="34"/>
      <c r="AV167" s="34"/>
      <c r="AW167" s="34"/>
      <c r="AX167" s="34"/>
      <c r="AY167" s="34"/>
      <c r="AZ167" s="36"/>
      <c r="BA167" s="36"/>
      <c r="BB167" s="34"/>
      <c r="BC167" s="35"/>
      <c r="BD167" s="35"/>
      <c r="BE167" s="36"/>
      <c r="BF167" s="34"/>
      <c r="BG167" s="34"/>
    </row>
    <row r="168" spans="2:59" x14ac:dyDescent="0.2">
      <c r="B168" s="32"/>
      <c r="C168" s="32"/>
      <c r="D168" s="33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5"/>
      <c r="AU168" s="34"/>
      <c r="AV168" s="34"/>
      <c r="AW168" s="34"/>
      <c r="AX168" s="34"/>
      <c r="AY168" s="34"/>
      <c r="AZ168" s="36"/>
      <c r="BA168" s="36"/>
      <c r="BB168" s="34"/>
      <c r="BC168" s="35"/>
      <c r="BD168" s="35"/>
      <c r="BE168" s="36"/>
      <c r="BF168" s="34"/>
      <c r="BG168" s="34"/>
    </row>
    <row r="169" spans="2:59" x14ac:dyDescent="0.2">
      <c r="B169" s="32"/>
      <c r="C169" s="32"/>
      <c r="D169" s="33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5"/>
      <c r="AU169" s="34"/>
      <c r="AV169" s="34"/>
      <c r="AW169" s="34"/>
      <c r="AX169" s="34"/>
      <c r="AY169" s="34"/>
      <c r="AZ169" s="36"/>
      <c r="BA169" s="36"/>
      <c r="BB169" s="34"/>
      <c r="BC169" s="35"/>
      <c r="BD169" s="35"/>
      <c r="BE169" s="36"/>
      <c r="BF169" s="34"/>
      <c r="BG169" s="34"/>
    </row>
    <row r="170" spans="2:59" x14ac:dyDescent="0.2">
      <c r="B170" s="32"/>
      <c r="C170" s="32"/>
      <c r="D170" s="33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5"/>
      <c r="AU170" s="34"/>
      <c r="AV170" s="34"/>
      <c r="AW170" s="34"/>
      <c r="AX170" s="34"/>
      <c r="AY170" s="34"/>
      <c r="AZ170" s="36"/>
      <c r="BA170" s="36"/>
      <c r="BB170" s="34"/>
      <c r="BC170" s="35"/>
      <c r="BD170" s="35"/>
      <c r="BE170" s="36"/>
      <c r="BF170" s="34"/>
      <c r="BG170" s="34"/>
    </row>
    <row r="171" spans="2:59" x14ac:dyDescent="0.2">
      <c r="B171" s="32"/>
      <c r="C171" s="32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5"/>
      <c r="AU171" s="34"/>
      <c r="AV171" s="34"/>
      <c r="AW171" s="34"/>
      <c r="AX171" s="34"/>
      <c r="AY171" s="34"/>
      <c r="AZ171" s="36"/>
      <c r="BA171" s="36"/>
      <c r="BB171" s="34"/>
      <c r="BC171" s="35"/>
      <c r="BD171" s="35"/>
      <c r="BE171" s="36"/>
      <c r="BF171" s="34"/>
      <c r="BG171" s="34"/>
    </row>
    <row r="172" spans="2:59" x14ac:dyDescent="0.2">
      <c r="B172" s="32"/>
      <c r="C172" s="32"/>
      <c r="D172" s="33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5"/>
      <c r="AU172" s="34"/>
      <c r="AV172" s="34"/>
      <c r="AW172" s="34"/>
      <c r="AX172" s="34"/>
      <c r="AY172" s="34"/>
      <c r="AZ172" s="36"/>
      <c r="BA172" s="36"/>
      <c r="BB172" s="34"/>
      <c r="BC172" s="35"/>
      <c r="BD172" s="35"/>
      <c r="BE172" s="36"/>
      <c r="BF172" s="34"/>
      <c r="BG172" s="34"/>
    </row>
    <row r="173" spans="2:59" x14ac:dyDescent="0.2">
      <c r="B173" s="32"/>
      <c r="C173" s="32"/>
      <c r="D173" s="33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5"/>
      <c r="AU173" s="34"/>
      <c r="AV173" s="34"/>
      <c r="AW173" s="34"/>
      <c r="AX173" s="34"/>
      <c r="AY173" s="34"/>
      <c r="AZ173" s="36"/>
      <c r="BA173" s="36"/>
      <c r="BB173" s="34"/>
      <c r="BC173" s="35"/>
      <c r="BD173" s="35"/>
      <c r="BE173" s="36"/>
      <c r="BF173" s="34"/>
      <c r="BG173" s="34"/>
    </row>
    <row r="174" spans="2:59" x14ac:dyDescent="0.2">
      <c r="B174" s="32"/>
      <c r="C174" s="32"/>
      <c r="D174" s="33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5"/>
      <c r="AU174" s="34"/>
      <c r="AV174" s="34"/>
      <c r="AW174" s="34"/>
      <c r="AX174" s="34"/>
      <c r="AY174" s="34"/>
      <c r="AZ174" s="36"/>
      <c r="BA174" s="36"/>
      <c r="BB174" s="34"/>
      <c r="BC174" s="35"/>
      <c r="BD174" s="35"/>
      <c r="BE174" s="36"/>
      <c r="BF174" s="34"/>
      <c r="BG174" s="34"/>
    </row>
    <row r="175" spans="2:59" x14ac:dyDescent="0.2">
      <c r="B175" s="32"/>
      <c r="C175" s="32"/>
      <c r="D175" s="33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5"/>
      <c r="AU175" s="34"/>
      <c r="AV175" s="34"/>
      <c r="AW175" s="34"/>
      <c r="AX175" s="34"/>
      <c r="AY175" s="34"/>
      <c r="AZ175" s="36"/>
      <c r="BA175" s="36"/>
      <c r="BB175" s="34"/>
      <c r="BC175" s="35"/>
      <c r="BD175" s="35"/>
      <c r="BE175" s="36"/>
      <c r="BF175" s="34"/>
      <c r="BG175" s="34"/>
    </row>
    <row r="176" spans="2:59" x14ac:dyDescent="0.2">
      <c r="B176" s="32"/>
      <c r="C176" s="32"/>
      <c r="D176" s="33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5"/>
      <c r="AU176" s="34"/>
      <c r="AV176" s="34"/>
      <c r="AW176" s="34"/>
      <c r="AX176" s="34"/>
      <c r="AY176" s="34"/>
      <c r="AZ176" s="36"/>
      <c r="BA176" s="36"/>
      <c r="BB176" s="34"/>
      <c r="BC176" s="35"/>
      <c r="BD176" s="35"/>
      <c r="BE176" s="36"/>
      <c r="BF176" s="34"/>
      <c r="BG176" s="34"/>
    </row>
    <row r="177" spans="2:59" x14ac:dyDescent="0.2">
      <c r="B177" s="32"/>
      <c r="C177" s="32"/>
      <c r="D177" s="33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5"/>
      <c r="AU177" s="34"/>
      <c r="AV177" s="34"/>
      <c r="AW177" s="34"/>
      <c r="AX177" s="34"/>
      <c r="AY177" s="34"/>
      <c r="AZ177" s="36"/>
      <c r="BA177" s="36"/>
      <c r="BB177" s="34"/>
      <c r="BC177" s="35"/>
      <c r="BD177" s="35"/>
      <c r="BE177" s="36"/>
      <c r="BF177" s="34"/>
      <c r="BG177" s="34"/>
    </row>
    <row r="178" spans="2:59" x14ac:dyDescent="0.2">
      <c r="B178" s="32"/>
      <c r="C178" s="32"/>
      <c r="D178" s="33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5"/>
      <c r="AU178" s="34"/>
      <c r="AV178" s="34"/>
      <c r="AW178" s="34"/>
      <c r="AX178" s="34"/>
      <c r="AY178" s="34"/>
      <c r="AZ178" s="36"/>
      <c r="BA178" s="36"/>
      <c r="BB178" s="34"/>
      <c r="BC178" s="35"/>
      <c r="BD178" s="35"/>
      <c r="BE178" s="36"/>
      <c r="BF178" s="34"/>
      <c r="BG178" s="34"/>
    </row>
    <row r="179" spans="2:59" x14ac:dyDescent="0.2">
      <c r="B179" s="32"/>
      <c r="C179" s="32"/>
      <c r="D179" s="33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5"/>
      <c r="AU179" s="34"/>
      <c r="AV179" s="34"/>
      <c r="AW179" s="34"/>
      <c r="AX179" s="34"/>
      <c r="AY179" s="34"/>
      <c r="AZ179" s="36"/>
      <c r="BA179" s="36"/>
      <c r="BB179" s="34"/>
      <c r="BC179" s="35"/>
      <c r="BD179" s="35"/>
      <c r="BE179" s="36"/>
      <c r="BF179" s="34"/>
      <c r="BG179" s="34"/>
    </row>
    <row r="180" spans="2:59" x14ac:dyDescent="0.2">
      <c r="B180" s="32"/>
      <c r="C180" s="32"/>
      <c r="D180" s="33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5"/>
      <c r="AU180" s="34"/>
      <c r="AV180" s="34"/>
      <c r="AW180" s="34"/>
      <c r="AX180" s="34"/>
      <c r="AY180" s="34"/>
      <c r="AZ180" s="36"/>
      <c r="BA180" s="36"/>
      <c r="BB180" s="34"/>
      <c r="BC180" s="35"/>
      <c r="BD180" s="35"/>
      <c r="BE180" s="36"/>
      <c r="BF180" s="34"/>
      <c r="BG180" s="34"/>
    </row>
    <row r="181" spans="2:59" x14ac:dyDescent="0.2">
      <c r="B181" s="32"/>
      <c r="C181" s="32"/>
      <c r="D181" s="33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5"/>
      <c r="AU181" s="34"/>
      <c r="AV181" s="34"/>
      <c r="AW181" s="34"/>
      <c r="AX181" s="34"/>
      <c r="AY181" s="34"/>
      <c r="AZ181" s="36"/>
      <c r="BA181" s="36"/>
      <c r="BB181" s="34"/>
      <c r="BC181" s="35"/>
      <c r="BD181" s="35"/>
      <c r="BE181" s="36"/>
      <c r="BF181" s="34"/>
      <c r="BG181" s="34"/>
    </row>
    <row r="182" spans="2:59" x14ac:dyDescent="0.2">
      <c r="B182" s="32"/>
      <c r="C182" s="32"/>
      <c r="D182" s="33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5"/>
      <c r="AU182" s="34"/>
      <c r="AV182" s="34"/>
      <c r="AW182" s="34"/>
      <c r="AX182" s="34"/>
      <c r="AY182" s="34"/>
      <c r="AZ182" s="36"/>
      <c r="BA182" s="36"/>
      <c r="BB182" s="34"/>
      <c r="BC182" s="35"/>
      <c r="BD182" s="35"/>
      <c r="BE182" s="36"/>
      <c r="BF182" s="34"/>
      <c r="BG182" s="34"/>
    </row>
    <row r="183" spans="2:59" x14ac:dyDescent="0.2">
      <c r="B183" s="32"/>
      <c r="C183" s="32"/>
      <c r="D183" s="33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5"/>
      <c r="AU183" s="34"/>
      <c r="AV183" s="34"/>
      <c r="AW183" s="34"/>
      <c r="AX183" s="34"/>
      <c r="AY183" s="34"/>
      <c r="AZ183" s="36"/>
      <c r="BA183" s="36"/>
      <c r="BB183" s="34"/>
      <c r="BC183" s="35"/>
      <c r="BD183" s="35"/>
      <c r="BE183" s="36"/>
      <c r="BF183" s="34"/>
      <c r="BG183" s="34"/>
    </row>
    <row r="184" spans="2:59" x14ac:dyDescent="0.2">
      <c r="B184" s="32"/>
      <c r="C184" s="32"/>
      <c r="D184" s="33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5"/>
      <c r="AU184" s="34"/>
      <c r="AV184" s="34"/>
      <c r="AW184" s="34"/>
      <c r="AX184" s="34"/>
      <c r="AY184" s="34"/>
      <c r="AZ184" s="36"/>
      <c r="BA184" s="36"/>
      <c r="BB184" s="34"/>
      <c r="BC184" s="35"/>
      <c r="BD184" s="35"/>
      <c r="BE184" s="36"/>
      <c r="BF184" s="34"/>
      <c r="BG184" s="34"/>
    </row>
    <row r="185" spans="2:59" x14ac:dyDescent="0.2">
      <c r="B185" s="32"/>
      <c r="C185" s="32"/>
      <c r="D185" s="33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5"/>
      <c r="AU185" s="34"/>
      <c r="AV185" s="34"/>
      <c r="AW185" s="34"/>
      <c r="AX185" s="34"/>
      <c r="AY185" s="34"/>
      <c r="AZ185" s="36"/>
      <c r="BA185" s="36"/>
      <c r="BB185" s="34"/>
      <c r="BC185" s="35"/>
      <c r="BD185" s="35"/>
      <c r="BE185" s="36"/>
      <c r="BF185" s="34"/>
      <c r="BG185" s="34"/>
    </row>
    <row r="186" spans="2:59" x14ac:dyDescent="0.2">
      <c r="B186" s="32"/>
      <c r="C186" s="32"/>
      <c r="D186" s="33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5"/>
      <c r="AU186" s="34"/>
      <c r="AV186" s="34"/>
      <c r="AW186" s="34"/>
      <c r="AX186" s="34"/>
      <c r="AY186" s="34"/>
      <c r="AZ186" s="36"/>
      <c r="BA186" s="36"/>
      <c r="BB186" s="34"/>
      <c r="BC186" s="35"/>
      <c r="BD186" s="35"/>
      <c r="BE186" s="36"/>
      <c r="BF186" s="34"/>
      <c r="BG186" s="34"/>
    </row>
    <row r="187" spans="2:59" x14ac:dyDescent="0.2">
      <c r="B187" s="32"/>
      <c r="C187" s="32"/>
      <c r="D187" s="33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5"/>
      <c r="AU187" s="34"/>
      <c r="AV187" s="34"/>
      <c r="AW187" s="34"/>
      <c r="AX187" s="34"/>
      <c r="AY187" s="34"/>
      <c r="AZ187" s="36"/>
      <c r="BA187" s="36"/>
      <c r="BB187" s="34"/>
      <c r="BC187" s="35"/>
      <c r="BD187" s="35"/>
      <c r="BE187" s="36"/>
      <c r="BF187" s="34"/>
      <c r="BG187" s="34"/>
    </row>
    <row r="188" spans="2:59" x14ac:dyDescent="0.2">
      <c r="B188" s="32"/>
      <c r="C188" s="32"/>
      <c r="D188" s="33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5"/>
      <c r="AU188" s="34"/>
      <c r="AV188" s="34"/>
      <c r="AW188" s="34"/>
      <c r="AX188" s="34"/>
      <c r="AY188" s="34"/>
      <c r="AZ188" s="36"/>
      <c r="BA188" s="36"/>
      <c r="BB188" s="34"/>
      <c r="BC188" s="35"/>
      <c r="BD188" s="35"/>
      <c r="BE188" s="36"/>
      <c r="BF188" s="34"/>
      <c r="BG188" s="34"/>
    </row>
    <row r="189" spans="2:59" x14ac:dyDescent="0.2">
      <c r="B189" s="32"/>
      <c r="C189" s="32"/>
      <c r="D189" s="33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5"/>
      <c r="AU189" s="34"/>
      <c r="AV189" s="34"/>
      <c r="AW189" s="34"/>
      <c r="AX189" s="34"/>
      <c r="AY189" s="34"/>
      <c r="AZ189" s="36"/>
      <c r="BA189" s="36"/>
      <c r="BB189" s="34"/>
      <c r="BC189" s="35"/>
      <c r="BD189" s="35"/>
      <c r="BE189" s="36"/>
      <c r="BF189" s="34"/>
      <c r="BG189" s="34"/>
    </row>
    <row r="190" spans="2:59" x14ac:dyDescent="0.2">
      <c r="B190" s="32"/>
      <c r="C190" s="32"/>
      <c r="D190" s="33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5"/>
      <c r="AU190" s="34"/>
      <c r="AV190" s="34"/>
      <c r="AW190" s="34"/>
      <c r="AX190" s="34"/>
      <c r="AY190" s="34"/>
      <c r="AZ190" s="36"/>
      <c r="BA190" s="36"/>
      <c r="BB190" s="34"/>
      <c r="BC190" s="35"/>
      <c r="BD190" s="35"/>
      <c r="BE190" s="36"/>
      <c r="BF190" s="34"/>
      <c r="BG190" s="34"/>
    </row>
    <row r="191" spans="2:59" x14ac:dyDescent="0.2">
      <c r="B191" s="32"/>
      <c r="C191" s="32"/>
      <c r="D191" s="33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5"/>
      <c r="AU191" s="34"/>
      <c r="AV191" s="34"/>
      <c r="AW191" s="34"/>
      <c r="AX191" s="34"/>
      <c r="AY191" s="34"/>
      <c r="AZ191" s="36"/>
      <c r="BA191" s="36"/>
      <c r="BB191" s="34"/>
      <c r="BC191" s="35"/>
      <c r="BD191" s="35"/>
      <c r="BE191" s="36"/>
      <c r="BF191" s="34"/>
      <c r="BG191" s="34"/>
    </row>
    <row r="192" spans="2:59" x14ac:dyDescent="0.2">
      <c r="B192" s="32"/>
      <c r="C192" s="32"/>
      <c r="D192" s="33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5"/>
      <c r="AU192" s="34"/>
      <c r="AV192" s="34"/>
      <c r="AW192" s="34"/>
      <c r="AX192" s="34"/>
      <c r="AY192" s="34"/>
      <c r="AZ192" s="36"/>
      <c r="BA192" s="36"/>
      <c r="BB192" s="34"/>
      <c r="BC192" s="35"/>
      <c r="BD192" s="35"/>
      <c r="BE192" s="36"/>
      <c r="BF192" s="34"/>
      <c r="BG192" s="34"/>
    </row>
    <row r="193" spans="2:59" x14ac:dyDescent="0.2">
      <c r="B193" s="32"/>
      <c r="C193" s="32"/>
      <c r="D193" s="33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5"/>
      <c r="AU193" s="34"/>
      <c r="AV193" s="34"/>
      <c r="AW193" s="34"/>
      <c r="AX193" s="34"/>
      <c r="AY193" s="34"/>
      <c r="AZ193" s="36"/>
      <c r="BA193" s="36"/>
      <c r="BB193" s="34"/>
      <c r="BC193" s="35"/>
      <c r="BD193" s="35"/>
      <c r="BE193" s="36"/>
      <c r="BF193" s="34"/>
      <c r="BG193" s="34"/>
    </row>
    <row r="194" spans="2:59" x14ac:dyDescent="0.2">
      <c r="B194" s="32"/>
      <c r="C194" s="32"/>
      <c r="D194" s="33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5"/>
      <c r="AU194" s="34"/>
      <c r="AV194" s="34"/>
      <c r="AW194" s="34"/>
      <c r="AX194" s="34"/>
      <c r="AY194" s="34"/>
      <c r="AZ194" s="36"/>
      <c r="BA194" s="36"/>
      <c r="BB194" s="34"/>
      <c r="BC194" s="35"/>
      <c r="BD194" s="35"/>
      <c r="BE194" s="36"/>
      <c r="BF194" s="34"/>
      <c r="BG194" s="34"/>
    </row>
    <row r="195" spans="2:59" x14ac:dyDescent="0.2">
      <c r="B195" s="32"/>
      <c r="C195" s="32"/>
      <c r="D195" s="33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5"/>
      <c r="AU195" s="34"/>
      <c r="AV195" s="34"/>
      <c r="AW195" s="34"/>
      <c r="AX195" s="34"/>
      <c r="AY195" s="34"/>
      <c r="AZ195" s="36"/>
      <c r="BA195" s="36"/>
      <c r="BB195" s="34"/>
      <c r="BC195" s="35"/>
      <c r="BD195" s="35"/>
      <c r="BE195" s="36"/>
      <c r="BF195" s="34"/>
      <c r="BG195" s="34"/>
    </row>
    <row r="196" spans="2:59" x14ac:dyDescent="0.2">
      <c r="B196" s="32"/>
      <c r="C196" s="32"/>
      <c r="D196" s="33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5"/>
      <c r="AU196" s="34"/>
      <c r="AV196" s="34"/>
      <c r="AW196" s="34"/>
      <c r="AX196" s="34"/>
      <c r="AY196" s="34"/>
      <c r="AZ196" s="36"/>
      <c r="BA196" s="36"/>
      <c r="BB196" s="34"/>
      <c r="BC196" s="35"/>
      <c r="BD196" s="35"/>
      <c r="BE196" s="36"/>
      <c r="BF196" s="34"/>
      <c r="BG196" s="34"/>
    </row>
    <row r="197" spans="2:59" x14ac:dyDescent="0.2">
      <c r="B197" s="32"/>
      <c r="C197" s="32"/>
      <c r="D197" s="33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5"/>
      <c r="AU197" s="34"/>
      <c r="AV197" s="34"/>
      <c r="AW197" s="34"/>
      <c r="AX197" s="34"/>
      <c r="AY197" s="34"/>
      <c r="AZ197" s="36"/>
      <c r="BA197" s="36"/>
      <c r="BB197" s="34"/>
      <c r="BC197" s="35"/>
      <c r="BD197" s="35"/>
      <c r="BE197" s="36"/>
      <c r="BF197" s="34"/>
      <c r="BG197" s="34"/>
    </row>
    <row r="198" spans="2:59" x14ac:dyDescent="0.2">
      <c r="B198" s="32"/>
      <c r="C198" s="32"/>
      <c r="D198" s="33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5"/>
      <c r="AU198" s="34"/>
      <c r="AV198" s="34"/>
      <c r="AW198" s="34"/>
      <c r="AX198" s="34"/>
      <c r="AY198" s="34"/>
      <c r="AZ198" s="36"/>
      <c r="BA198" s="36"/>
      <c r="BB198" s="34"/>
      <c r="BC198" s="35"/>
      <c r="BD198" s="35"/>
      <c r="BE198" s="36"/>
      <c r="BF198" s="34"/>
      <c r="BG198" s="34"/>
    </row>
    <row r="199" spans="2:59" x14ac:dyDescent="0.2">
      <c r="B199" s="32"/>
      <c r="C199" s="32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5"/>
      <c r="AU199" s="34"/>
      <c r="AV199" s="34"/>
      <c r="AW199" s="34"/>
      <c r="AX199" s="34"/>
      <c r="AY199" s="34"/>
      <c r="AZ199" s="36"/>
      <c r="BA199" s="36"/>
      <c r="BB199" s="34"/>
      <c r="BC199" s="35"/>
      <c r="BD199" s="35"/>
      <c r="BE199" s="36"/>
      <c r="BF199" s="34"/>
      <c r="BG199" s="34"/>
    </row>
    <row r="200" spans="2:59" x14ac:dyDescent="0.2">
      <c r="B200" s="32"/>
      <c r="C200" s="32"/>
      <c r="D200" s="33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5"/>
      <c r="AU200" s="34"/>
      <c r="AV200" s="34"/>
      <c r="AW200" s="34"/>
      <c r="AX200" s="34"/>
      <c r="AY200" s="34"/>
      <c r="AZ200" s="36"/>
      <c r="BA200" s="36"/>
      <c r="BB200" s="34"/>
      <c r="BC200" s="35"/>
      <c r="BD200" s="35"/>
      <c r="BE200" s="36"/>
      <c r="BF200" s="34"/>
      <c r="BG200" s="34"/>
    </row>
    <row r="201" spans="2:59" x14ac:dyDescent="0.2">
      <c r="B201" s="32"/>
      <c r="C201" s="32"/>
      <c r="D201" s="33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5"/>
      <c r="AU201" s="34"/>
      <c r="AV201" s="34"/>
      <c r="AW201" s="34"/>
      <c r="AX201" s="34"/>
      <c r="AY201" s="34"/>
      <c r="AZ201" s="36"/>
      <c r="BA201" s="36"/>
      <c r="BB201" s="34"/>
      <c r="BC201" s="35"/>
      <c r="BD201" s="35"/>
      <c r="BE201" s="36"/>
      <c r="BF201" s="34"/>
      <c r="BG201" s="34"/>
    </row>
    <row r="202" spans="2:59" x14ac:dyDescent="0.2">
      <c r="B202" s="32"/>
      <c r="C202" s="32"/>
      <c r="D202" s="33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5"/>
      <c r="AU202" s="34"/>
      <c r="AV202" s="34"/>
      <c r="AW202" s="34"/>
      <c r="AX202" s="34"/>
      <c r="AY202" s="34"/>
      <c r="AZ202" s="36"/>
      <c r="BA202" s="36"/>
      <c r="BB202" s="34"/>
      <c r="BC202" s="35"/>
      <c r="BD202" s="35"/>
      <c r="BE202" s="36"/>
      <c r="BF202" s="34"/>
      <c r="BG202" s="34"/>
    </row>
    <row r="203" spans="2:59" x14ac:dyDescent="0.2">
      <c r="B203" s="32"/>
      <c r="C203" s="32"/>
      <c r="D203" s="33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5"/>
      <c r="AU203" s="34"/>
      <c r="AV203" s="34"/>
      <c r="AW203" s="34"/>
      <c r="AX203" s="34"/>
      <c r="AY203" s="34"/>
      <c r="AZ203" s="36"/>
      <c r="BA203" s="36"/>
      <c r="BB203" s="34"/>
      <c r="BC203" s="35"/>
      <c r="BD203" s="35"/>
      <c r="BE203" s="36"/>
      <c r="BF203" s="34"/>
      <c r="BG203" s="34"/>
    </row>
    <row r="204" spans="2:59" x14ac:dyDescent="0.2">
      <c r="B204" s="32"/>
      <c r="C204" s="32"/>
      <c r="D204" s="33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5"/>
      <c r="AU204" s="34"/>
      <c r="AV204" s="34"/>
      <c r="AW204" s="34"/>
      <c r="AX204" s="34"/>
      <c r="AY204" s="34"/>
      <c r="AZ204" s="36"/>
      <c r="BA204" s="36"/>
      <c r="BB204" s="34"/>
      <c r="BC204" s="35"/>
      <c r="BD204" s="35"/>
      <c r="BE204" s="36"/>
      <c r="BF204" s="34"/>
      <c r="BG204" s="34"/>
    </row>
    <row r="205" spans="2:59" x14ac:dyDescent="0.2">
      <c r="B205" s="32"/>
      <c r="C205" s="32"/>
      <c r="D205" s="33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5"/>
      <c r="AU205" s="34"/>
      <c r="AV205" s="34"/>
      <c r="AW205" s="34"/>
      <c r="AX205" s="34"/>
      <c r="AY205" s="34"/>
      <c r="AZ205" s="36"/>
      <c r="BA205" s="36"/>
      <c r="BB205" s="34"/>
      <c r="BC205" s="35"/>
      <c r="BD205" s="35"/>
      <c r="BE205" s="36"/>
      <c r="BF205" s="34"/>
      <c r="BG205" s="34"/>
    </row>
    <row r="206" spans="2:59" x14ac:dyDescent="0.2">
      <c r="B206" s="32"/>
      <c r="C206" s="32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5"/>
      <c r="AU206" s="34"/>
      <c r="AV206" s="34"/>
      <c r="AW206" s="34"/>
      <c r="AX206" s="34"/>
      <c r="AY206" s="34"/>
      <c r="AZ206" s="36"/>
      <c r="BA206" s="36"/>
      <c r="BB206" s="34"/>
      <c r="BC206" s="35"/>
      <c r="BD206" s="35"/>
      <c r="BE206" s="36"/>
      <c r="BF206" s="34"/>
      <c r="BG206" s="34"/>
    </row>
    <row r="207" spans="2:59" x14ac:dyDescent="0.2">
      <c r="B207" s="32"/>
      <c r="C207" s="32"/>
      <c r="D207" s="33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5"/>
      <c r="AU207" s="34"/>
      <c r="AV207" s="34"/>
      <c r="AW207" s="34"/>
      <c r="AX207" s="34"/>
      <c r="AY207" s="34"/>
      <c r="AZ207" s="36"/>
      <c r="BA207" s="36"/>
      <c r="BB207" s="34"/>
      <c r="BC207" s="35"/>
      <c r="BD207" s="35"/>
      <c r="BE207" s="36"/>
      <c r="BF207" s="34"/>
      <c r="BG207" s="34"/>
    </row>
    <row r="208" spans="2:59" x14ac:dyDescent="0.2">
      <c r="B208" s="32"/>
      <c r="C208" s="32"/>
      <c r="D208" s="33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5"/>
      <c r="AU208" s="34"/>
      <c r="AV208" s="34"/>
      <c r="AW208" s="34"/>
      <c r="AX208" s="34"/>
      <c r="AY208" s="34"/>
      <c r="AZ208" s="36"/>
      <c r="BA208" s="36"/>
      <c r="BB208" s="34"/>
      <c r="BC208" s="35"/>
      <c r="BD208" s="35"/>
      <c r="BE208" s="36"/>
      <c r="BF208" s="34"/>
      <c r="BG208" s="34"/>
    </row>
    <row r="209" spans="2:59" x14ac:dyDescent="0.2">
      <c r="B209" s="32"/>
      <c r="C209" s="32"/>
      <c r="D209" s="33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5"/>
      <c r="AU209" s="34"/>
      <c r="AV209" s="34"/>
      <c r="AW209" s="34"/>
      <c r="AX209" s="34"/>
      <c r="AY209" s="34"/>
      <c r="AZ209" s="36"/>
      <c r="BA209" s="36"/>
      <c r="BB209" s="34"/>
      <c r="BC209" s="35"/>
      <c r="BD209" s="35"/>
      <c r="BE209" s="36"/>
      <c r="BF209" s="34"/>
      <c r="BG209" s="34"/>
    </row>
    <row r="210" spans="2:59" x14ac:dyDescent="0.2">
      <c r="B210" s="32"/>
      <c r="C210" s="32"/>
      <c r="D210" s="33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5"/>
      <c r="AU210" s="34"/>
      <c r="AV210" s="34"/>
      <c r="AW210" s="34"/>
      <c r="AX210" s="34"/>
      <c r="AY210" s="34"/>
      <c r="AZ210" s="36"/>
      <c r="BA210" s="36"/>
      <c r="BB210" s="34"/>
      <c r="BC210" s="35"/>
      <c r="BD210" s="35"/>
      <c r="BE210" s="36"/>
      <c r="BF210" s="34"/>
      <c r="BG210" s="34"/>
    </row>
    <row r="211" spans="2:59" x14ac:dyDescent="0.2">
      <c r="B211" s="32"/>
      <c r="C211" s="32"/>
      <c r="D211" s="33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5"/>
      <c r="AU211" s="34"/>
      <c r="AV211" s="34"/>
      <c r="AW211" s="34"/>
      <c r="AX211" s="34"/>
      <c r="AY211" s="34"/>
      <c r="AZ211" s="36"/>
      <c r="BA211" s="36"/>
      <c r="BB211" s="34"/>
      <c r="BC211" s="35"/>
      <c r="BD211" s="35"/>
      <c r="BE211" s="36"/>
      <c r="BF211" s="34"/>
      <c r="BG211" s="34"/>
    </row>
    <row r="212" spans="2:59" x14ac:dyDescent="0.2">
      <c r="B212" s="32"/>
      <c r="C212" s="32"/>
      <c r="D212" s="33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5"/>
      <c r="AU212" s="34"/>
      <c r="AV212" s="34"/>
      <c r="AW212" s="34"/>
      <c r="AX212" s="34"/>
      <c r="AY212" s="34"/>
      <c r="AZ212" s="36"/>
      <c r="BA212" s="36"/>
      <c r="BB212" s="34"/>
      <c r="BC212" s="35"/>
      <c r="BD212" s="35"/>
      <c r="BE212" s="36"/>
      <c r="BF212" s="34"/>
      <c r="BG212" s="34"/>
    </row>
    <row r="213" spans="2:59" x14ac:dyDescent="0.2">
      <c r="B213" s="32"/>
      <c r="C213" s="32"/>
      <c r="D213" s="33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5"/>
      <c r="AU213" s="34"/>
      <c r="AV213" s="34"/>
      <c r="AW213" s="34"/>
      <c r="AX213" s="34"/>
      <c r="AY213" s="34"/>
      <c r="AZ213" s="36"/>
      <c r="BA213" s="36"/>
      <c r="BB213" s="34"/>
      <c r="BC213" s="35"/>
      <c r="BD213" s="35"/>
      <c r="BE213" s="36"/>
      <c r="BF213" s="34"/>
      <c r="BG213" s="34"/>
    </row>
    <row r="214" spans="2:59" x14ac:dyDescent="0.2">
      <c r="B214" s="32"/>
      <c r="C214" s="32"/>
      <c r="D214" s="33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5"/>
      <c r="AU214" s="34"/>
      <c r="AV214" s="34"/>
      <c r="AW214" s="34"/>
      <c r="AX214" s="34"/>
      <c r="AY214" s="34"/>
      <c r="AZ214" s="36"/>
      <c r="BA214" s="36"/>
      <c r="BB214" s="34"/>
      <c r="BC214" s="35"/>
      <c r="BD214" s="35"/>
      <c r="BE214" s="36"/>
      <c r="BF214" s="34"/>
      <c r="BG214" s="34"/>
    </row>
    <row r="215" spans="2:59" x14ac:dyDescent="0.2">
      <c r="B215" s="32"/>
      <c r="C215" s="32"/>
      <c r="D215" s="33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5"/>
      <c r="AU215" s="34"/>
      <c r="AV215" s="34"/>
      <c r="AW215" s="34"/>
      <c r="AX215" s="34"/>
      <c r="AY215" s="34"/>
      <c r="AZ215" s="36"/>
      <c r="BA215" s="36"/>
      <c r="BB215" s="34"/>
      <c r="BC215" s="35"/>
      <c r="BD215" s="35"/>
      <c r="BE215" s="36"/>
      <c r="BF215" s="34"/>
      <c r="BG215" s="34"/>
    </row>
    <row r="216" spans="2:59" x14ac:dyDescent="0.2">
      <c r="B216" s="32"/>
      <c r="C216" s="32"/>
      <c r="D216" s="33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5"/>
      <c r="AU216" s="34"/>
      <c r="AV216" s="34"/>
      <c r="AW216" s="34"/>
      <c r="AX216" s="34"/>
      <c r="AY216" s="34"/>
      <c r="AZ216" s="36"/>
      <c r="BA216" s="36"/>
      <c r="BB216" s="34"/>
      <c r="BC216" s="35"/>
      <c r="BD216" s="35"/>
      <c r="BE216" s="36"/>
      <c r="BF216" s="34"/>
      <c r="BG216" s="34"/>
    </row>
    <row r="217" spans="2:59" x14ac:dyDescent="0.2">
      <c r="B217" s="32"/>
      <c r="C217" s="32"/>
      <c r="D217" s="33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5"/>
      <c r="AU217" s="34"/>
      <c r="AV217" s="34"/>
      <c r="AW217" s="34"/>
      <c r="AX217" s="34"/>
      <c r="AY217" s="34"/>
      <c r="AZ217" s="36"/>
      <c r="BA217" s="36"/>
      <c r="BB217" s="34"/>
      <c r="BC217" s="35"/>
      <c r="BD217" s="35"/>
      <c r="BE217" s="36"/>
      <c r="BF217" s="34"/>
      <c r="BG217" s="34"/>
    </row>
    <row r="218" spans="2:59" x14ac:dyDescent="0.2">
      <c r="B218" s="32"/>
      <c r="C218" s="32"/>
      <c r="D218" s="33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5"/>
      <c r="AU218" s="34"/>
      <c r="AV218" s="34"/>
      <c r="AW218" s="34"/>
      <c r="AX218" s="34"/>
      <c r="AY218" s="34"/>
      <c r="AZ218" s="36"/>
      <c r="BA218" s="36"/>
      <c r="BB218" s="34"/>
      <c r="BC218" s="35"/>
      <c r="BD218" s="35"/>
      <c r="BE218" s="36"/>
      <c r="BF218" s="34"/>
      <c r="BG218" s="34"/>
    </row>
    <row r="219" spans="2:59" x14ac:dyDescent="0.2">
      <c r="B219" s="32"/>
      <c r="C219" s="32"/>
      <c r="D219" s="33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5"/>
      <c r="AU219" s="34"/>
      <c r="AV219" s="34"/>
      <c r="AW219" s="34"/>
      <c r="AX219" s="34"/>
      <c r="AY219" s="34"/>
      <c r="AZ219" s="36"/>
      <c r="BA219" s="36"/>
      <c r="BB219" s="34"/>
      <c r="BC219" s="35"/>
      <c r="BD219" s="35"/>
      <c r="BE219" s="36"/>
      <c r="BF219" s="34"/>
      <c r="BG219" s="34"/>
    </row>
    <row r="220" spans="2:59" x14ac:dyDescent="0.2">
      <c r="B220" s="32"/>
      <c r="C220" s="32"/>
      <c r="D220" s="33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5"/>
      <c r="AU220" s="34"/>
      <c r="AV220" s="34"/>
      <c r="AW220" s="34"/>
      <c r="AX220" s="34"/>
      <c r="AY220" s="34"/>
      <c r="AZ220" s="36"/>
      <c r="BA220" s="36"/>
      <c r="BB220" s="34"/>
      <c r="BC220" s="35"/>
      <c r="BD220" s="35"/>
      <c r="BE220" s="36"/>
      <c r="BF220" s="34"/>
      <c r="BG220" s="34"/>
    </row>
    <row r="221" spans="2:59" x14ac:dyDescent="0.2">
      <c r="B221" s="32"/>
      <c r="C221" s="32"/>
      <c r="D221" s="33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5"/>
      <c r="AU221" s="34"/>
      <c r="AV221" s="34"/>
      <c r="AW221" s="34"/>
      <c r="AX221" s="34"/>
      <c r="AY221" s="34"/>
      <c r="AZ221" s="36"/>
      <c r="BA221" s="36"/>
      <c r="BB221" s="34"/>
      <c r="BC221" s="35"/>
      <c r="BD221" s="35"/>
      <c r="BE221" s="36"/>
      <c r="BF221" s="34"/>
      <c r="BG221" s="34"/>
    </row>
    <row r="222" spans="2:59" x14ac:dyDescent="0.2">
      <c r="B222" s="32"/>
      <c r="C222" s="32"/>
      <c r="D222" s="33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5"/>
      <c r="AU222" s="34"/>
      <c r="AV222" s="34"/>
      <c r="AW222" s="34"/>
      <c r="AX222" s="34"/>
      <c r="AY222" s="34"/>
      <c r="AZ222" s="36"/>
      <c r="BA222" s="36"/>
      <c r="BB222" s="34"/>
      <c r="BC222" s="35"/>
      <c r="BD222" s="35"/>
      <c r="BE222" s="36"/>
      <c r="BF222" s="34"/>
      <c r="BG222" s="34"/>
    </row>
    <row r="223" spans="2:59" x14ac:dyDescent="0.2">
      <c r="B223" s="32"/>
      <c r="C223" s="32"/>
      <c r="D223" s="33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5"/>
      <c r="AU223" s="34"/>
      <c r="AV223" s="34"/>
      <c r="AW223" s="34"/>
      <c r="AX223" s="34"/>
      <c r="AY223" s="34"/>
      <c r="AZ223" s="36"/>
      <c r="BA223" s="36"/>
      <c r="BB223" s="34"/>
      <c r="BC223" s="35"/>
      <c r="BD223" s="35"/>
      <c r="BE223" s="36"/>
      <c r="BF223" s="34"/>
      <c r="BG223" s="34"/>
    </row>
    <row r="224" spans="2:59" x14ac:dyDescent="0.2">
      <c r="B224" s="32"/>
      <c r="C224" s="32"/>
      <c r="D224" s="33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5"/>
      <c r="AU224" s="34"/>
      <c r="AV224" s="34"/>
      <c r="AW224" s="34"/>
      <c r="AX224" s="34"/>
      <c r="AY224" s="34"/>
      <c r="AZ224" s="36"/>
      <c r="BA224" s="36"/>
      <c r="BB224" s="34"/>
      <c r="BC224" s="35"/>
      <c r="BD224" s="35"/>
      <c r="BE224" s="36"/>
      <c r="BF224" s="34"/>
      <c r="BG224" s="34"/>
    </row>
    <row r="225" spans="2:59" x14ac:dyDescent="0.2">
      <c r="B225" s="32"/>
      <c r="C225" s="32"/>
      <c r="D225" s="33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5"/>
      <c r="AU225" s="34"/>
      <c r="AV225" s="34"/>
      <c r="AW225" s="34"/>
      <c r="AX225" s="34"/>
      <c r="AY225" s="34"/>
      <c r="AZ225" s="36"/>
      <c r="BA225" s="36"/>
      <c r="BB225" s="34"/>
      <c r="BC225" s="35"/>
      <c r="BD225" s="35"/>
      <c r="BE225" s="36"/>
      <c r="BF225" s="34"/>
      <c r="BG225" s="34"/>
    </row>
    <row r="226" spans="2:59" x14ac:dyDescent="0.2">
      <c r="B226" s="32"/>
      <c r="C226" s="32"/>
      <c r="D226" s="33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5"/>
      <c r="AU226" s="34"/>
      <c r="AV226" s="34"/>
      <c r="AW226" s="34"/>
      <c r="AX226" s="34"/>
      <c r="AY226" s="34"/>
      <c r="AZ226" s="36"/>
      <c r="BA226" s="36"/>
      <c r="BB226" s="34"/>
      <c r="BC226" s="35"/>
      <c r="BD226" s="35"/>
      <c r="BE226" s="36"/>
      <c r="BF226" s="34"/>
      <c r="BG226" s="34"/>
    </row>
    <row r="227" spans="2:59" x14ac:dyDescent="0.2">
      <c r="B227" s="32"/>
      <c r="C227" s="32"/>
      <c r="D227" s="33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5"/>
      <c r="AU227" s="34"/>
      <c r="AV227" s="34"/>
      <c r="AW227" s="34"/>
      <c r="AX227" s="34"/>
      <c r="AY227" s="34"/>
      <c r="AZ227" s="36"/>
      <c r="BA227" s="36"/>
      <c r="BB227" s="34"/>
      <c r="BC227" s="35"/>
      <c r="BD227" s="35"/>
      <c r="BE227" s="36"/>
      <c r="BF227" s="34"/>
      <c r="BG227" s="34"/>
    </row>
    <row r="228" spans="2:59" x14ac:dyDescent="0.2">
      <c r="B228" s="32"/>
      <c r="C228" s="32"/>
      <c r="D228" s="33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5"/>
      <c r="AU228" s="34"/>
      <c r="AV228" s="34"/>
      <c r="AW228" s="34"/>
      <c r="AX228" s="34"/>
      <c r="AY228" s="34"/>
      <c r="AZ228" s="36"/>
      <c r="BA228" s="36"/>
      <c r="BB228" s="34"/>
      <c r="BC228" s="35"/>
      <c r="BD228" s="35"/>
      <c r="BE228" s="36"/>
      <c r="BF228" s="34"/>
      <c r="BG228" s="34"/>
    </row>
    <row r="229" spans="2:59" x14ac:dyDescent="0.2">
      <c r="B229" s="32"/>
      <c r="C229" s="32"/>
      <c r="D229" s="33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5"/>
      <c r="AU229" s="34"/>
      <c r="AV229" s="34"/>
      <c r="AW229" s="34"/>
      <c r="AX229" s="34"/>
      <c r="AY229" s="34"/>
      <c r="AZ229" s="36"/>
      <c r="BA229" s="36"/>
      <c r="BB229" s="34"/>
      <c r="BC229" s="35"/>
      <c r="BD229" s="35"/>
      <c r="BE229" s="36"/>
      <c r="BF229" s="34"/>
      <c r="BG229" s="34"/>
    </row>
    <row r="230" spans="2:59" x14ac:dyDescent="0.2">
      <c r="B230" s="32"/>
      <c r="C230" s="32"/>
      <c r="D230" s="33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5"/>
      <c r="AU230" s="34"/>
      <c r="AV230" s="34"/>
      <c r="AW230" s="34"/>
      <c r="AX230" s="34"/>
      <c r="AY230" s="34"/>
      <c r="AZ230" s="36"/>
      <c r="BA230" s="36"/>
      <c r="BB230" s="34"/>
      <c r="BC230" s="35"/>
      <c r="BD230" s="35"/>
      <c r="BE230" s="36"/>
      <c r="BF230" s="34"/>
      <c r="BG230" s="34"/>
    </row>
    <row r="231" spans="2:59" x14ac:dyDescent="0.2">
      <c r="B231" s="32"/>
      <c r="C231" s="32"/>
      <c r="D231" s="33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5"/>
      <c r="AU231" s="34"/>
      <c r="AV231" s="34"/>
      <c r="AW231" s="34"/>
      <c r="AX231" s="34"/>
      <c r="AY231" s="34"/>
      <c r="AZ231" s="36"/>
      <c r="BA231" s="36"/>
      <c r="BB231" s="34"/>
      <c r="BC231" s="35"/>
      <c r="BD231" s="35"/>
      <c r="BE231" s="36"/>
      <c r="BF231" s="34"/>
      <c r="BG231" s="34"/>
    </row>
    <row r="232" spans="2:59" x14ac:dyDescent="0.2">
      <c r="B232" s="32"/>
      <c r="C232" s="32"/>
      <c r="D232" s="33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5"/>
      <c r="AU232" s="34"/>
      <c r="AV232" s="34"/>
      <c r="AW232" s="34"/>
      <c r="AX232" s="34"/>
      <c r="AY232" s="34"/>
      <c r="AZ232" s="36"/>
      <c r="BA232" s="36"/>
      <c r="BB232" s="34"/>
      <c r="BC232" s="35"/>
      <c r="BD232" s="35"/>
      <c r="BE232" s="36"/>
      <c r="BF232" s="34"/>
      <c r="BG232" s="34"/>
    </row>
    <row r="233" spans="2:59" x14ac:dyDescent="0.2">
      <c r="B233" s="32"/>
      <c r="C233" s="32"/>
      <c r="D233" s="33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5"/>
      <c r="AU233" s="34"/>
      <c r="AV233" s="34"/>
      <c r="AW233" s="34"/>
      <c r="AX233" s="34"/>
      <c r="AY233" s="34"/>
      <c r="AZ233" s="36"/>
      <c r="BA233" s="36"/>
      <c r="BB233" s="34"/>
      <c r="BC233" s="35"/>
      <c r="BD233" s="35"/>
      <c r="BE233" s="36"/>
      <c r="BF233" s="34"/>
      <c r="BG233" s="34"/>
    </row>
    <row r="234" spans="2:59" x14ac:dyDescent="0.2">
      <c r="B234" s="32"/>
      <c r="C234" s="32"/>
      <c r="D234" s="33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5"/>
      <c r="AU234" s="34"/>
      <c r="AV234" s="34"/>
      <c r="AW234" s="34"/>
      <c r="AX234" s="34"/>
      <c r="AY234" s="34"/>
      <c r="AZ234" s="36"/>
      <c r="BA234" s="36"/>
      <c r="BB234" s="34"/>
      <c r="BC234" s="35"/>
      <c r="BD234" s="35"/>
      <c r="BE234" s="36"/>
      <c r="BF234" s="34"/>
      <c r="BG234" s="34"/>
    </row>
    <row r="235" spans="2:59" x14ac:dyDescent="0.2">
      <c r="B235" s="32"/>
      <c r="C235" s="32"/>
      <c r="D235" s="33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5"/>
      <c r="AU235" s="34"/>
      <c r="AV235" s="34"/>
      <c r="AW235" s="34"/>
      <c r="AX235" s="34"/>
      <c r="AY235" s="34"/>
      <c r="AZ235" s="36"/>
      <c r="BA235" s="36"/>
      <c r="BB235" s="34"/>
      <c r="BC235" s="35"/>
      <c r="BD235" s="35"/>
      <c r="BE235" s="36"/>
      <c r="BF235" s="34"/>
      <c r="BG235" s="34"/>
    </row>
    <row r="236" spans="2:59" x14ac:dyDescent="0.2">
      <c r="B236" s="32"/>
      <c r="C236" s="32"/>
      <c r="D236" s="33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5"/>
      <c r="AU236" s="34"/>
      <c r="AV236" s="34"/>
      <c r="AW236" s="34"/>
      <c r="AX236" s="34"/>
      <c r="AY236" s="34"/>
      <c r="AZ236" s="36"/>
      <c r="BA236" s="36"/>
      <c r="BB236" s="34"/>
      <c r="BC236" s="35"/>
      <c r="BD236" s="35"/>
      <c r="BE236" s="36"/>
      <c r="BF236" s="34"/>
      <c r="BG236" s="34"/>
    </row>
    <row r="237" spans="2:59" x14ac:dyDescent="0.2">
      <c r="B237" s="32"/>
      <c r="C237" s="32"/>
      <c r="D237" s="33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5"/>
      <c r="AU237" s="34"/>
      <c r="AV237" s="34"/>
      <c r="AW237" s="34"/>
      <c r="AX237" s="34"/>
      <c r="AY237" s="34"/>
      <c r="AZ237" s="36"/>
      <c r="BA237" s="36"/>
      <c r="BB237" s="34"/>
      <c r="BC237" s="35"/>
      <c r="BD237" s="35"/>
      <c r="BE237" s="36"/>
      <c r="BF237" s="34"/>
      <c r="BG237" s="34"/>
    </row>
    <row r="238" spans="2:59" x14ac:dyDescent="0.2">
      <c r="B238" s="32"/>
      <c r="C238" s="32"/>
      <c r="D238" s="33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5"/>
      <c r="AU238" s="34"/>
      <c r="AV238" s="34"/>
      <c r="AW238" s="34"/>
      <c r="AX238" s="34"/>
      <c r="AY238" s="34"/>
      <c r="AZ238" s="36"/>
      <c r="BA238" s="36"/>
      <c r="BB238" s="34"/>
      <c r="BC238" s="35"/>
      <c r="BD238" s="35"/>
      <c r="BE238" s="36"/>
      <c r="BF238" s="34"/>
      <c r="BG238" s="34"/>
    </row>
    <row r="239" spans="2:59" x14ac:dyDescent="0.2">
      <c r="B239" s="32"/>
      <c r="C239" s="32"/>
      <c r="D239" s="33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5"/>
      <c r="AU239" s="34"/>
      <c r="AV239" s="34"/>
      <c r="AW239" s="34"/>
      <c r="AX239" s="34"/>
      <c r="AY239" s="34"/>
      <c r="AZ239" s="36"/>
      <c r="BA239" s="36"/>
      <c r="BB239" s="34"/>
      <c r="BC239" s="35"/>
      <c r="BD239" s="35"/>
      <c r="BE239" s="36"/>
      <c r="BF239" s="34"/>
      <c r="BG239" s="34"/>
    </row>
    <row r="240" spans="2:59" x14ac:dyDescent="0.2">
      <c r="B240" s="32"/>
      <c r="C240" s="32"/>
      <c r="D240" s="33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5"/>
      <c r="AU240" s="34"/>
      <c r="AV240" s="34"/>
      <c r="AW240" s="34"/>
      <c r="AX240" s="34"/>
      <c r="AY240" s="34"/>
      <c r="AZ240" s="36"/>
      <c r="BA240" s="36"/>
      <c r="BB240" s="34"/>
      <c r="BC240" s="35"/>
      <c r="BD240" s="35"/>
      <c r="BE240" s="36"/>
      <c r="BF240" s="34"/>
      <c r="BG240" s="34"/>
    </row>
    <row r="241" spans="2:59" x14ac:dyDescent="0.2">
      <c r="B241" s="32"/>
      <c r="C241" s="32"/>
      <c r="D241" s="33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5"/>
      <c r="AU241" s="34"/>
      <c r="AV241" s="34"/>
      <c r="AW241" s="34"/>
      <c r="AX241" s="34"/>
      <c r="AY241" s="34"/>
      <c r="AZ241" s="36"/>
      <c r="BA241" s="36"/>
      <c r="BB241" s="34"/>
      <c r="BC241" s="35"/>
      <c r="BD241" s="35"/>
      <c r="BE241" s="36"/>
      <c r="BF241" s="34"/>
      <c r="BG241" s="34"/>
    </row>
    <row r="242" spans="2:59" x14ac:dyDescent="0.2">
      <c r="B242" s="32"/>
      <c r="C242" s="32"/>
      <c r="D242" s="33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5"/>
      <c r="AU242" s="34"/>
      <c r="AV242" s="34"/>
      <c r="AW242" s="34"/>
      <c r="AX242" s="34"/>
      <c r="AY242" s="34"/>
      <c r="AZ242" s="36"/>
      <c r="BA242" s="36"/>
      <c r="BB242" s="34"/>
      <c r="BC242" s="35"/>
      <c r="BD242" s="35"/>
      <c r="BE242" s="36"/>
      <c r="BF242" s="34"/>
      <c r="BG242" s="34"/>
    </row>
    <row r="243" spans="2:59" x14ac:dyDescent="0.2">
      <c r="B243" s="32"/>
      <c r="C243" s="32"/>
      <c r="D243" s="33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5"/>
      <c r="AU243" s="34"/>
      <c r="AV243" s="34"/>
      <c r="AW243" s="34"/>
      <c r="AX243" s="34"/>
      <c r="AY243" s="34"/>
      <c r="AZ243" s="36"/>
      <c r="BA243" s="36"/>
      <c r="BB243" s="34"/>
      <c r="BC243" s="35"/>
      <c r="BD243" s="35"/>
      <c r="BE243" s="36"/>
      <c r="BF243" s="34"/>
      <c r="BG243" s="34"/>
    </row>
    <row r="244" spans="2:59" x14ac:dyDescent="0.2">
      <c r="B244" s="32"/>
      <c r="C244" s="32"/>
      <c r="D244" s="33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5"/>
      <c r="AU244" s="34"/>
      <c r="AV244" s="34"/>
      <c r="AW244" s="34"/>
      <c r="AX244" s="34"/>
      <c r="AY244" s="34"/>
      <c r="AZ244" s="36"/>
      <c r="BA244" s="36"/>
      <c r="BB244" s="34"/>
      <c r="BC244" s="35"/>
      <c r="BD244" s="35"/>
      <c r="BE244" s="36"/>
      <c r="BF244" s="34"/>
      <c r="BG244" s="34"/>
    </row>
    <row r="245" spans="2:59" x14ac:dyDescent="0.2">
      <c r="B245" s="32"/>
      <c r="C245" s="32"/>
      <c r="D245" s="33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5"/>
      <c r="AU245" s="34"/>
      <c r="AV245" s="34"/>
      <c r="AW245" s="34"/>
      <c r="AX245" s="34"/>
      <c r="AY245" s="34"/>
      <c r="AZ245" s="36"/>
      <c r="BA245" s="36"/>
      <c r="BB245" s="34"/>
      <c r="BC245" s="35"/>
      <c r="BD245" s="35"/>
      <c r="BE245" s="36"/>
      <c r="BF245" s="34"/>
      <c r="BG245" s="34"/>
    </row>
    <row r="246" spans="2:59" x14ac:dyDescent="0.2">
      <c r="B246" s="32"/>
      <c r="C246" s="32"/>
      <c r="D246" s="33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5"/>
      <c r="AU246" s="34"/>
      <c r="AV246" s="34"/>
      <c r="AW246" s="34"/>
      <c r="AX246" s="34"/>
      <c r="AY246" s="34"/>
      <c r="AZ246" s="36"/>
      <c r="BA246" s="36"/>
      <c r="BB246" s="34"/>
      <c r="BC246" s="35"/>
      <c r="BD246" s="35"/>
      <c r="BE246" s="36"/>
      <c r="BF246" s="34"/>
      <c r="BG246" s="34"/>
    </row>
    <row r="247" spans="2:59" x14ac:dyDescent="0.2">
      <c r="B247" s="32"/>
      <c r="C247" s="32"/>
      <c r="D247" s="33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5"/>
      <c r="AU247" s="34"/>
      <c r="AV247" s="34"/>
      <c r="AW247" s="34"/>
      <c r="AX247" s="34"/>
      <c r="AY247" s="34"/>
      <c r="AZ247" s="36"/>
      <c r="BA247" s="36"/>
      <c r="BB247" s="34"/>
      <c r="BC247" s="35"/>
      <c r="BD247" s="35"/>
      <c r="BE247" s="36"/>
      <c r="BF247" s="34"/>
      <c r="BG247" s="34"/>
    </row>
    <row r="248" spans="2:59" x14ac:dyDescent="0.2">
      <c r="B248" s="32"/>
      <c r="C248" s="32"/>
      <c r="D248" s="33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5"/>
      <c r="AU248" s="34"/>
      <c r="AV248" s="34"/>
      <c r="AW248" s="34"/>
      <c r="AX248" s="34"/>
      <c r="AY248" s="34"/>
      <c r="AZ248" s="36"/>
      <c r="BA248" s="36"/>
      <c r="BB248" s="34"/>
      <c r="BC248" s="35"/>
      <c r="BD248" s="35"/>
      <c r="BE248" s="36"/>
      <c r="BF248" s="34"/>
      <c r="BG248" s="34"/>
    </row>
    <row r="249" spans="2:59" x14ac:dyDescent="0.2">
      <c r="B249" s="32"/>
      <c r="C249" s="32"/>
      <c r="D249" s="33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5"/>
      <c r="AU249" s="34"/>
      <c r="AV249" s="34"/>
      <c r="AW249" s="34"/>
      <c r="AX249" s="34"/>
      <c r="AY249" s="34"/>
      <c r="AZ249" s="36"/>
      <c r="BA249" s="36"/>
      <c r="BB249" s="34"/>
      <c r="BC249" s="35"/>
      <c r="BD249" s="35"/>
      <c r="BE249" s="36"/>
      <c r="BF249" s="34"/>
      <c r="BG249" s="34"/>
    </row>
    <row r="250" spans="2:59" x14ac:dyDescent="0.2">
      <c r="B250" s="32"/>
      <c r="C250" s="32"/>
      <c r="D250" s="33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5"/>
      <c r="AU250" s="34"/>
      <c r="AV250" s="34"/>
      <c r="AW250" s="34"/>
      <c r="AX250" s="34"/>
      <c r="AY250" s="34"/>
      <c r="AZ250" s="36"/>
      <c r="BA250" s="36"/>
      <c r="BB250" s="34"/>
      <c r="BC250" s="35"/>
      <c r="BD250" s="35"/>
      <c r="BE250" s="36"/>
      <c r="BF250" s="34"/>
      <c r="BG250" s="34"/>
    </row>
  </sheetData>
  <autoFilter ref="A4:BP250"/>
  <mergeCells count="1">
    <mergeCell ref="B5:D5"/>
  </mergeCells>
  <pageMargins left="0.15748031496062992" right="0.19685039370078741" top="0.74803149606299213" bottom="0.74803149606299213" header="0.31496062992125984" footer="0.31496062992125984"/>
  <pageSetup paperSize="8" scale="55" fitToWidth="2" orientation="landscape"/>
  <headerFooter>
    <oddHeader>&amp;L&amp;"Arial,Bold"&amp;16Final School Funding Model 2015-16&amp;R&amp;"Arial,Bold"&amp;16Appendix 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GN ISB</vt:lpstr>
      <vt:lpstr>'GN ISB'!Print_Area</vt:lpstr>
      <vt:lpstr>'GN ISB'!Print_Titles</vt:lpstr>
    </vt:vector>
  </TitlesOfParts>
  <Company>LBBD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lmedlock</dc:creator>
  <cp:lastModifiedBy>Microsoft Office User</cp:lastModifiedBy>
  <dcterms:created xsi:type="dcterms:W3CDTF">2014-12-19T13:58:28Z</dcterms:created>
  <dcterms:modified xsi:type="dcterms:W3CDTF">2018-10-10T17:03:43Z</dcterms:modified>
</cp:coreProperties>
</file>