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5135" windowHeight="7365"/>
  </bookViews>
  <sheets>
    <sheet name="Summary" sheetId="2" r:id="rId1"/>
    <sheet name="School summary" sheetId="1" state="hidden" r:id="rId2"/>
    <sheet name="2014-15 " sheetId="3" state="hidden" r:id="rId3"/>
    <sheet name="New ISB" sheetId="4" state="hidden" r:id="rId4"/>
  </sheets>
  <externalReferences>
    <externalReference r:id="rId5"/>
    <externalReference r:id="rId6"/>
    <externalReference r:id="rId7"/>
    <externalReference r:id="rId8"/>
    <externalReference r:id="rId9"/>
    <externalReference r:id="rId10"/>
  </externalReferences>
  <definedNames>
    <definedName name="_xlnm._FilterDatabase" localSheetId="2" hidden="1">'2014-15 '!$A$5:$AU$251</definedName>
    <definedName name="_xlnm._FilterDatabase" localSheetId="3" hidden="1">'New ISB'!$A$4:$BP$250</definedName>
    <definedName name="Adjustments_To_1314_SBS">'[1]Local Factors'!$AA$5</definedName>
    <definedName name="Adjustments_To_1415_SBS">'[2]Local Factors'!$AB$5</definedName>
    <definedName name="All_distance_threshold">[2]Proforma!$D$43</definedName>
    <definedName name="All_PupilNo_threshold">[2]Proforma!$G$43</definedName>
    <definedName name="Allocated_Totals" localSheetId="2">'[3]New ISB'!$A$3:$AS$3</definedName>
    <definedName name="Allocated_Totals" localSheetId="3">'[3]New ISB'!$A$3:$AS$3</definedName>
    <definedName name="Allocated_Totals" localSheetId="1">'[4]New ISB'!$A$3:$AS$3</definedName>
    <definedName name="Allocated_Totals">'[5]New ISB'!$A$3:$AS$3</definedName>
    <definedName name="Anchor_Baseline" localSheetId="2">'[3]12-13 Baselines'!$A$3</definedName>
    <definedName name="Anchor_Baseline" localSheetId="3">'[3]12-13 Baselines'!$A$3</definedName>
    <definedName name="Anchor_Baseline" localSheetId="1">'[4]12-13 Baselines'!$A$3</definedName>
    <definedName name="Anchor_Baseline">'[5]12-13 Baselines'!$A$3</definedName>
    <definedName name="Anchor_DD" localSheetId="2">'[3]De Delegation'!$A$53</definedName>
    <definedName name="Anchor_DD" localSheetId="3">'[3]De Delegation'!$A$53</definedName>
    <definedName name="Anchor_DD" localSheetId="1">'[4]De Delegation'!$A$53</definedName>
    <definedName name="Anchor_DD">'[5]De Delegation'!$A$53</definedName>
    <definedName name="Anchor_Factors" localSheetId="2">[3]Factors!$A$3</definedName>
    <definedName name="Anchor_Factors" localSheetId="3">[3]Factors!$A$3</definedName>
    <definedName name="Anchor_Factors" localSheetId="1">[4]Factors!$A$3</definedName>
    <definedName name="Anchor_Factors">[5]Factors!$A$3</definedName>
    <definedName name="Anchor_Input" localSheetId="2">'[3]Input Data'!$A$6</definedName>
    <definedName name="Anchor_Input" localSheetId="3">'[3]Input Data'!$A$6</definedName>
    <definedName name="Anchor_Input" localSheetId="1">'[4]Input Data'!$A$6</definedName>
    <definedName name="Anchor_Input">'[5]Input Data'!$A$6</definedName>
    <definedName name="Anchor_LocalFactors" localSheetId="2">'[3]Local Factors'!$A$3</definedName>
    <definedName name="Anchor_LocalFactors" localSheetId="3">'[3]Local Factors'!$A$3</definedName>
    <definedName name="Anchor_LocalFactors" localSheetId="1">'[4]Local Factors'!$A$3</definedName>
    <definedName name="Anchor_LocalFactors">'[5]Local Factors'!$A$3</definedName>
    <definedName name="Anchor_NDShare" localSheetId="2">'[3]New Delegation Control'!$A$52</definedName>
    <definedName name="Anchor_NDShare" localSheetId="3">'[3]New Delegation Control'!$A$52</definedName>
    <definedName name="Anchor_NDShare" localSheetId="1">'[4]New Delegation Control'!$A$52</definedName>
    <definedName name="Anchor_NDShare">'[5]New Delegation Control'!$A$52</definedName>
    <definedName name="Anchor_NewISB" localSheetId="2">'[3]New ISB'!$A$5</definedName>
    <definedName name="Anchor_NewISB" localSheetId="3">'[3]New ISB'!$A$5</definedName>
    <definedName name="Anchor_NewISB" localSheetId="1">'[4]New ISB'!$A$5</definedName>
    <definedName name="Anchor_NewISB">'[5]New ISB'!$A$5</definedName>
    <definedName name="anchor_T1" localSheetId="2">'[3]12-13 LA Table'!$N$7</definedName>
    <definedName name="anchor_T1" localSheetId="3">'[3]12-13 LA Table'!$N$7</definedName>
    <definedName name="anchor_T1" localSheetId="1">'[4]12-13 LA Table'!$N$7</definedName>
    <definedName name="anchor_T1">'[5]12-13 LA Table'!$N$7</definedName>
    <definedName name="anchor_T4" localSheetId="2">'[3]12-13 Table 4'!$L$3</definedName>
    <definedName name="anchor_T4" localSheetId="3">'[3]12-13 Table 4'!$L$3</definedName>
    <definedName name="anchor_T4" localSheetId="1">'[4]12-13 Table 4'!$L$3</definedName>
    <definedName name="anchor_T4">'[5]12-13 Table 4'!$L$3</definedName>
    <definedName name="AWPU_KS3_Rate">[2]Proforma!$E$12</definedName>
    <definedName name="AWPU_KS4_Rate">[2]Proforma!$E$13</definedName>
    <definedName name="AWPU_Pri_Rate">[2]Proforma!$E$11</definedName>
    <definedName name="AWPU_Primary_DD_rate">'[2]De Delegation'!$V$8</definedName>
    <definedName name="AWPU_Sec_DD_rate">'[2]De Delegation'!$W$9</definedName>
    <definedName name="Capping_Scaling_YesNo">[2]Proforma!$J$61</definedName>
    <definedName name="Ceiling" localSheetId="2">'[6]Control Sheet model A'!$K$5</definedName>
    <definedName name="Ceiling" localSheetId="3">[2]Proforma!$D$62</definedName>
    <definedName name="Ceiling" localSheetId="1">'[4]Control Sheet'!$K$5</definedName>
    <definedName name="Ceiling">'[5]Control Sheet'!$K$5</definedName>
    <definedName name="Chart_Change" localSheetId="2">'[3]Summary Data'!$K$34</definedName>
    <definedName name="Chart_Change" localSheetId="3">'[3]Summary Data'!$K$34</definedName>
    <definedName name="Chart_Change" localSheetId="1">'[4]Summary Data'!$K$34</definedName>
    <definedName name="Chart_Change">'[5]Summary Data'!$K$34</definedName>
    <definedName name="Chart_Factors" localSheetId="2">'[3]Look Up'!$C$9:$C$31</definedName>
    <definedName name="Chart_Factors" localSheetId="3">'[3]Look Up'!$C$9:$C$31</definedName>
    <definedName name="Chart_Factors" localSheetId="1">'[4]Look Up'!$C$9:$C$31</definedName>
    <definedName name="Chart_Factors">'[5]Look Up'!$C$9:$C$31</definedName>
    <definedName name="Chart_Ind" localSheetId="2">'[3]Summary Data'!$K$33</definedName>
    <definedName name="Chart_Ind" localSheetId="3">'[3]Summary Data'!$K$33</definedName>
    <definedName name="Chart_Ind" localSheetId="1">'[4]Summary Data'!$K$33</definedName>
    <definedName name="Chart_Ind">'[5]Summary Data'!$K$33</definedName>
    <definedName name="Col_Ref_Baseline" localSheetId="2">'[3]12-13 Baselines'!$A$1:$U$1</definedName>
    <definedName name="Col_Ref_Baseline" localSheetId="3">'[3]12-13 Baselines'!$A$1:$U$1</definedName>
    <definedName name="Col_Ref_Baseline" localSheetId="1">'[4]12-13 Baselines'!$A$1:$U$1</definedName>
    <definedName name="Col_Ref_Baseline">'[5]12-13 Baselines'!$A$1:$U$1</definedName>
    <definedName name="Col_Ref_DD" localSheetId="2">'[3]De Delegation'!$A$52:$AK$52</definedName>
    <definedName name="Col_Ref_DD" localSheetId="3">'[3]De Delegation'!$A$52:$AK$52</definedName>
    <definedName name="Col_Ref_DD" localSheetId="1">'[4]De Delegation'!$A$52:$AK$52</definedName>
    <definedName name="Col_Ref_DD">'[5]De Delegation'!$A$52:$AK$52</definedName>
    <definedName name="Col_Ref_Factors" localSheetId="2">[3]Factors!$A$2:$AW$2</definedName>
    <definedName name="Col_Ref_Factors" localSheetId="3">[3]Factors!$A$2:$AW$2</definedName>
    <definedName name="Col_Ref_Factors" localSheetId="1">[4]Factors!$A$2:$AW$2</definedName>
    <definedName name="Col_Ref_Factors">[5]Factors!$A$2:$AW$2</definedName>
    <definedName name="Col_Ref_Input" localSheetId="2">'[3]Input Data'!$A$5:$AT$5</definedName>
    <definedName name="Col_Ref_Input" localSheetId="3">'[3]Input Data'!$A$5:$AT$5</definedName>
    <definedName name="Col_Ref_Input" localSheetId="1">'[4]Input Data'!$A$5:$AT$5</definedName>
    <definedName name="Col_Ref_Input">'[5]Input Data'!$A$5:$AT$5</definedName>
    <definedName name="Col_Ref_LocalFactors" localSheetId="2">'[3]Local Factors'!$A$1:$V$1</definedName>
    <definedName name="Col_Ref_LocalFactors" localSheetId="3">'[3]Local Factors'!$A$1:$V$1</definedName>
    <definedName name="Col_Ref_LocalFactors" localSheetId="1">'[4]Local Factors'!$A$1:$V$1</definedName>
    <definedName name="Col_Ref_LocalFactors">'[5]Local Factors'!$A$1:$V$1</definedName>
    <definedName name="Col_Ref_NDShare" localSheetId="2">'[3]New Delegation Control'!$A$51:$AQ$51</definedName>
    <definedName name="Col_Ref_NDShare" localSheetId="3">'[3]New Delegation Control'!$A$51:$AQ$51</definedName>
    <definedName name="Col_Ref_NDShare" localSheetId="1">'[4]New Delegation Control'!$A$51:$AQ$51</definedName>
    <definedName name="Col_Ref_NDShare">'[5]New Delegation Control'!$A$51:$AQ$51</definedName>
    <definedName name="Col_Ref_NewISB" localSheetId="2">'[3]New ISB'!$A$4:$BE$4</definedName>
    <definedName name="Col_Ref_NewISB" localSheetId="3">'[3]New ISB'!$A$4:$BE$4</definedName>
    <definedName name="Col_Ref_NewISB" localSheetId="1">'[4]New ISB'!$A$4:$BE$4</definedName>
    <definedName name="Col_Ref_NewISB">'[5]New ISB'!$A$4:$BE$4</definedName>
    <definedName name="Col_Ref_T1" localSheetId="2">'[3]12-13 LA Table'!$N$4:$U$4</definedName>
    <definedName name="Col_Ref_T1" localSheetId="3">'[3]12-13 LA Table'!$N$4:$U$4</definedName>
    <definedName name="Col_Ref_T1" localSheetId="1">'[4]12-13 LA Table'!$N$4:$U$4</definedName>
    <definedName name="Col_Ref_T1">'[5]12-13 LA Table'!$N$4:$U$4</definedName>
    <definedName name="Col_Ref_T4" localSheetId="2">'[3]12-13 Table 4'!$L$2:$X$2</definedName>
    <definedName name="Col_Ref_T4" localSheetId="3">'[3]12-13 Table 4'!$L$2:$X$2</definedName>
    <definedName name="Col_Ref_T4" localSheetId="1">'[4]12-13 Table 4'!$L$2:$X$2</definedName>
    <definedName name="Col_Ref_T4">'[5]12-13 Table 4'!$L$2:$X$2</definedName>
    <definedName name="Data_LANam" localSheetId="2">[3]Cover!$O$6</definedName>
    <definedName name="Data_LANam" localSheetId="3">[3]Cover!$O$6</definedName>
    <definedName name="Data_LANam" localSheetId="1">[4]Cover!$O$6</definedName>
    <definedName name="Data_LANam">[5]Cover!$O$6</definedName>
    <definedName name="DataInput" localSheetId="2">'[3]Input Data'!$A$6:$AT$59</definedName>
    <definedName name="DataInput" localSheetId="3">'[3]Input Data'!$A$6:$AT$59</definedName>
    <definedName name="DataInput" localSheetId="1">'[4]Input Data'!$A$6:$AT$59</definedName>
    <definedName name="DataInput">'[5]Input Data'!$A$6:$AT$59</definedName>
    <definedName name="DataLocalFactors" localSheetId="2">'[3]Local Factors'!$A$3:$V$56</definedName>
    <definedName name="DataLocalFactors" localSheetId="3">'[3]Local Factors'!$A$3:$V$56</definedName>
    <definedName name="DataLocalFactors" localSheetId="1">'[4]Local Factors'!$A$3:$V$56</definedName>
    <definedName name="DataLocalFactors">'[5]Local Factors'!$A$3:$V$56</definedName>
    <definedName name="EAL_Pri">[2]Proforma!$E$25</definedName>
    <definedName name="EAL_Pri_DD_rate">'[2]De Delegation'!$V$21</definedName>
    <definedName name="EAL_Pri_Option">[2]Proforma!$D$25</definedName>
    <definedName name="EAL_Sec">[2]Proforma!$F$26</definedName>
    <definedName name="EAL_Sec_DD_rate">'[2]De Delegation'!$W$22</definedName>
    <definedName name="EAL_Sec_Option">[2]Proforma!$D$26</definedName>
    <definedName name="Exc_Cir1_Total">'New ISB'!$AJ$5</definedName>
    <definedName name="Exc_Cir2_Total">'New ISB'!$AK$5</definedName>
    <definedName name="Exc_Cir3_Total">'New ISB'!$AL$5</definedName>
    <definedName name="Exc_Cir4_Total">'New ISB'!$AM$5</definedName>
    <definedName name="Exc_Cir5_Total">'New ISB'!$AN$5</definedName>
    <definedName name="Exc_Cir6_Total">'New ISB'!$AO$5</definedName>
    <definedName name="FACTORS" localSheetId="1">'[4]Control Sheet'!$C$15:$C$47</definedName>
    <definedName name="FACTORS">'[5]Control Sheet'!$C$15:$C$47</definedName>
    <definedName name="Floor" localSheetId="1">'[4]Control Sheet'!$K$6</definedName>
    <definedName name="Floor">'[5]Control Sheet'!$K$6</definedName>
    <definedName name="Fringe_Total">'New ISB'!$AE$5</definedName>
    <definedName name="FSM_Pri_DD_rate">'[2]De Delegation'!$V$10</definedName>
    <definedName name="FSM_Pri_Option">[2]Proforma!$D$15</definedName>
    <definedName name="FSM_Pri_Rate">[2]Proforma!$E$15</definedName>
    <definedName name="FSM_Sec_DD_rate">'[2]De Delegation'!$W$11</definedName>
    <definedName name="FSM_Sec_Option">[2]Proforma!$D$16</definedName>
    <definedName name="FSM_Sec_Rate">[2]Proforma!$F$16</definedName>
    <definedName name="GRAND_TOTAL" localSheetId="1">'[4]Control Sheet'!$C$10</definedName>
    <definedName name="GRAND_TOTAL">'[5]Control Sheet'!$C$10</definedName>
    <definedName name="IDACI_B1_Pri">[2]Proforma!$E$17</definedName>
    <definedName name="IDACI_B1_Pri_DD_rate">'[2]De Delegation'!$V$12</definedName>
    <definedName name="IDACI_B1_Sec">[2]Proforma!$F$17</definedName>
    <definedName name="IDACI_B1_Sec_DD_rate">'[2]De Delegation'!$W$12</definedName>
    <definedName name="IDACI_B2_Pri">[2]Proforma!$E$18</definedName>
    <definedName name="IDACI_B2_Pri_DD_rate">'[2]De Delegation'!$V$13</definedName>
    <definedName name="IDACI_B2_Sec">[2]Proforma!$F$18</definedName>
    <definedName name="IDACI_B2_Sec_DD_rate">'[2]De Delegation'!$W$13</definedName>
    <definedName name="IDACI_B3_Pri">[2]Proforma!$E$19</definedName>
    <definedName name="IDACI_B3_Pri_DD_rate">'[2]De Delegation'!$V$14</definedName>
    <definedName name="IDACI_B3_Sec">[2]Proforma!$F$19</definedName>
    <definedName name="IDACI_B3_Sec_DD_rate">'[2]De Delegation'!$W$14</definedName>
    <definedName name="IDACI_B4_Pri">[2]Proforma!$E$20</definedName>
    <definedName name="IDACI_B4_Pri_DD_rate">'[2]De Delegation'!$V$15</definedName>
    <definedName name="IDACI_B4_Sec">[2]Proforma!$F$20</definedName>
    <definedName name="IDACI_B4_Sec_DD_rate">'[2]De Delegation'!$W$15</definedName>
    <definedName name="IDACI_B5_Pri">[2]Proforma!$E$21</definedName>
    <definedName name="IDACI_B5_Pri_DD_rate">'[2]De Delegation'!$V$16</definedName>
    <definedName name="IDACI_B5_Sec">[2]Proforma!$F$21</definedName>
    <definedName name="IDACI_B5_Sec_DD_rate">'[2]De Delegation'!$W$16</definedName>
    <definedName name="IDACI_B6_Pri">[2]Proforma!$E$22</definedName>
    <definedName name="IDACI_B6_Pri_DD_rate">'[2]De Delegation'!$V$17</definedName>
    <definedName name="IDACI_B6_Sec">[2]Proforma!$F$22</definedName>
    <definedName name="IDACI_B6_Sec_DD_rate">'[2]De Delegation'!$W$17</definedName>
    <definedName name="INDICATORS" localSheetId="1">'[4]Control Sheet'!$D$15:$D$47</definedName>
    <definedName name="INDICATORS">'[5]Control Sheet'!$D$15:$D$47</definedName>
    <definedName name="INDICATORS_DD_P" localSheetId="2">'[3]De Delegation'!$B$10:$B$41</definedName>
    <definedName name="INDICATORS_DD_P" localSheetId="3">'[3]De Delegation'!$B$10:$B$41</definedName>
    <definedName name="INDICATORS_DD_P" localSheetId="1">'[4]De Delegation'!$B$10:$B$41</definedName>
    <definedName name="INDICATORS_DD_P">'[5]De Delegation'!$B$10:$B$41</definedName>
    <definedName name="INDICATORS_DD_S" localSheetId="2">'[3]De Delegation'!$Q$10:$Q$41</definedName>
    <definedName name="INDICATORS_DD_S" localSheetId="3">'[3]De Delegation'!$Q$10:$Q$41</definedName>
    <definedName name="INDICATORS_DD_S" localSheetId="1">'[4]De Delegation'!$Q$10:$Q$41</definedName>
    <definedName name="INDICATORS_DD_S">'[5]De Delegation'!$Q$10:$Q$41</definedName>
    <definedName name="INDICATORS_ND" localSheetId="2">'[3]New Delegation Control'!$B$5:$B$42</definedName>
    <definedName name="INDICATORS_ND" localSheetId="3">'[3]New Delegation Control'!$B$5:$B$42</definedName>
    <definedName name="INDICATORS_ND" localSheetId="1">'[4]New Delegation Control'!$B$5:$B$42</definedName>
    <definedName name="INDICATORS_ND">'[5]New Delegation Control'!$B$5:$B$42</definedName>
    <definedName name="LAC_Pri_DD_rate">'[2]De Delegation'!$V$18</definedName>
    <definedName name="LAC_Rate">[2]Proforma!$E$24</definedName>
    <definedName name="LAC_Sec_DD_rate">'[2]De Delegation'!$W$18</definedName>
    <definedName name="LCHI_Pri">[2]Proforma!$F$29</definedName>
    <definedName name="LCHI_Pri_DD_rate">'[2]De Delegation'!$V$19</definedName>
    <definedName name="LCHI_Pri_Option">[2]Proforma!$D$30</definedName>
    <definedName name="LCHI_Sec">[2]Proforma!$F$31</definedName>
    <definedName name="LCHI_Sec_DD_rate">'[2]De Delegation'!$W$20</definedName>
    <definedName name="LIst_EAL_PRI" localSheetId="2">'[3]Look Up'!$B$4:$D$4</definedName>
    <definedName name="LIst_EAL_PRI" localSheetId="3">'[3]Look Up'!$B$4:$D$4</definedName>
    <definedName name="LIst_EAL_PRI" localSheetId="1">'[4]Look Up'!$B$4:$D$4</definedName>
    <definedName name="LIst_EAL_PRI">'[5]Look Up'!$B$4:$D$4</definedName>
    <definedName name="List_EAL_SEC" localSheetId="2">'[3]Look Up'!$B$6:$D$6</definedName>
    <definedName name="List_EAL_SEC" localSheetId="3">'[3]Look Up'!$B$6:$D$6</definedName>
    <definedName name="List_EAL_SEC" localSheetId="1">'[4]Look Up'!$B$6:$D$6</definedName>
    <definedName name="List_EAL_SEC">'[5]Look Up'!$B$6:$D$6</definedName>
    <definedName name="List_FSM_P" localSheetId="2">'[3]Look Up'!$B$3:$C$3</definedName>
    <definedName name="List_FSM_P" localSheetId="3">'[3]Look Up'!$B$3:$C$3</definedName>
    <definedName name="List_FSM_P" localSheetId="1">'[4]Look Up'!$B$3:$C$3</definedName>
    <definedName name="List_FSM_P">'[5]Look Up'!$B$3:$C$3</definedName>
    <definedName name="List_FSM_S" localSheetId="2">'[3]Look Up'!$B$5:$C$5</definedName>
    <definedName name="List_FSM_S" localSheetId="3">'[3]Look Up'!$B$5:$C$5</definedName>
    <definedName name="List_FSM_S" localSheetId="1">'[4]Look Up'!$B$5:$C$5</definedName>
    <definedName name="List_FSM_S">'[5]Look Up'!$B$5:$C$5</definedName>
    <definedName name="List_LAC" localSheetId="2">'[3]Look Up'!$B$2:$D$2</definedName>
    <definedName name="List_LAC" localSheetId="3">'[3]Look Up'!$B$2:$D$2</definedName>
    <definedName name="List_LAC" localSheetId="1">'[4]Look Up'!$B$2:$D$2</definedName>
    <definedName name="List_LAC">'[5]Look Up'!$B$2:$D$2</definedName>
    <definedName name="List_PAtt_Pri" localSheetId="2">'[3]Look Up'!$B$7:$C$7</definedName>
    <definedName name="List_PAtt_Pri" localSheetId="3">'[3]Look Up'!$B$7:$C$7</definedName>
    <definedName name="List_PAtt_Pri" localSheetId="1">'[4]Look Up'!$B$7:$C$7</definedName>
    <definedName name="List_PAtt_Pri">'[5]Look Up'!$B$7:$C$7</definedName>
    <definedName name="List_Phase" localSheetId="2">'[3]Look Up'!$D$10:$E$13</definedName>
    <definedName name="List_Phase" localSheetId="3">'[3]Look Up'!$D$10:$E$13</definedName>
    <definedName name="List_Phase" localSheetId="1">'[4]Look Up'!$D$10:$E$13</definedName>
    <definedName name="List_Phase">'[5]Look Up'!$D$10:$E$13</definedName>
    <definedName name="Lump_Sum_Limit" localSheetId="1">'[4]Control Sheet'!$L$4</definedName>
    <definedName name="Lump_Sum_Limit">'[5]Control Sheet'!$L$4</definedName>
    <definedName name="Lump_sum_Pri_DD_rate">'[2]De Delegation'!$V$24</definedName>
    <definedName name="Lump_sum_Sec_DD_rate">'[2]De Delegation'!$W$24</definedName>
    <definedName name="Lump_Sum_total">'New ISB'!$AC$5</definedName>
    <definedName name="LumpSum" localSheetId="1">'[4]Control Sheet'!$F$39</definedName>
    <definedName name="LumpSum">'[5]Control Sheet'!$F$39</definedName>
    <definedName name="MFG_Total">'New ISB'!$BB$5</definedName>
    <definedName name="Mid_distance_threshold">[2]Proforma!$D$42</definedName>
    <definedName name="Mid_PupilNo_threshold">[2]Proforma!$G$42</definedName>
    <definedName name="Mobility_Pri">[2]Proforma!$E$27</definedName>
    <definedName name="Mobility_Pri_DD_Rate">'[2]De Delegation'!$V$23</definedName>
    <definedName name="Mobility_Sec">[2]Proforma!$F$27</definedName>
    <definedName name="Mobility_Sec_DD_Rate">'[2]De Delegation'!$W$23</definedName>
    <definedName name="ND_Headers" localSheetId="2">'[3]12-13 LA Table'!$A$7:$A$38</definedName>
    <definedName name="ND_Headers" localSheetId="3">'[3]12-13 LA Table'!$A$7:$A$38</definedName>
    <definedName name="ND_Headers" localSheetId="1">'[4]12-13 LA Table'!$A$7:$A$38</definedName>
    <definedName name="ND_Headers">'[5]12-13 LA Table'!$A$7:$A$38</definedName>
    <definedName name="ND_Total" localSheetId="2">'[3]New Delegation Control'!$R$5:$R$42</definedName>
    <definedName name="ND_Total" localSheetId="3">'[3]New Delegation Control'!$R$5:$R$42</definedName>
    <definedName name="ND_Total" localSheetId="1">'[4]New Delegation Control'!$R$5:$R$42</definedName>
    <definedName name="ND_Total">'[5]New Delegation Control'!$R$5:$R$42</definedName>
    <definedName name="NDEP" localSheetId="2">'[3]New ISB'!$D$2:$AJ$2</definedName>
    <definedName name="NDEP" localSheetId="3">'[3]New ISB'!$D$2:$AJ$2</definedName>
    <definedName name="NDEP" localSheetId="1">'[4]New ISB'!$D$2:$AJ$2</definedName>
    <definedName name="NDEP">'[5]New ISB'!$D$2:$AJ$2</definedName>
    <definedName name="Notional_SEN_AWPU_KS3">[2]Proforma!$L$12</definedName>
    <definedName name="Notional_SEN_AWPU_KS4">[2]Proforma!$L$13</definedName>
    <definedName name="Notional_SEN_AWPU_Pri">[2]Proforma!$L$11</definedName>
    <definedName name="Notional_SEN_EAL_Pri">[2]Proforma!$L$25</definedName>
    <definedName name="Notional_SEN_EAL_Sec">[2]Proforma!$M$26</definedName>
    <definedName name="Notional_SEN_ExCir2">[2]Proforma!$L$52</definedName>
    <definedName name="Notional_SEN_ExCir3">[2]Proforma!$L$53</definedName>
    <definedName name="Notional_SEN_ExCir4">[2]Proforma!$L$54</definedName>
    <definedName name="Notional_SEN_ExCir5">[2]Proforma!$L$55</definedName>
    <definedName name="Notional_SEN_ExCir6">[2]Proforma!$L$56</definedName>
    <definedName name="Notional_SEN_FSM_Pri">[2]Proforma!$L$15</definedName>
    <definedName name="Notional_SEN_FSM_Sec">[2]Proforma!$M$16</definedName>
    <definedName name="Notional_SEN_IDACI_B1_Pri">[2]Proforma!$L$17</definedName>
    <definedName name="Notional_SEN_IDACI_B1_Sec">[2]Proforma!$M$17</definedName>
    <definedName name="Notional_SEN_IDACI_B2_Pri">[2]Proforma!$L$18</definedName>
    <definedName name="Notional_SEN_IDACI_B2_Sec">[2]Proforma!$M$18</definedName>
    <definedName name="Notional_SEN_IDACI_B3_Pri">[2]Proforma!$L$19</definedName>
    <definedName name="Notional_SEN_IDACI_B3_Sec">[2]Proforma!$M$19</definedName>
    <definedName name="Notional_SEN_IDACI_B4_Pri">[2]Proforma!$L$20</definedName>
    <definedName name="Notional_SEN_IDACI_B4_Sec">[2]Proforma!$M$20</definedName>
    <definedName name="Notional_SEN_IDACI_B5_Pri">[2]Proforma!$L$21</definedName>
    <definedName name="Notional_SEN_IDACI_B5_Sec">[2]Proforma!$M$21</definedName>
    <definedName name="Notional_SEN_IDACI_B6_Pri">[2]Proforma!$L$22</definedName>
    <definedName name="Notional_SEN_IDACI_B6_Sec">[2]Proforma!$M$22</definedName>
    <definedName name="Notional_SEN_LAC">[2]Proforma!$L$24</definedName>
    <definedName name="Notional_SEN_LCHI_Pri">[2]Proforma!$L$29</definedName>
    <definedName name="Notional_SEN_LCHI_Sec">[2]Proforma!$M$31</definedName>
    <definedName name="Notional_SEN_Lump_sum_Pri">[2]Proforma!$L$37</definedName>
    <definedName name="Notional_SEN_Lump_sum_Sec">[2]Proforma!$M$37</definedName>
    <definedName name="Notional_SEN_Mobility_Pri">[2]Proforma!$L$27</definedName>
    <definedName name="Notional_SEN_Mobility_Sec">[2]Proforma!$M$27</definedName>
    <definedName name="Notional_SEN_PFI">[2]Proforma!$L$47</definedName>
    <definedName name="Notional_SEN_Rates">[2]Proforma!$L$46</definedName>
    <definedName name="Notional_SEN_SixthForm">[2]Proforma!$L$48</definedName>
    <definedName name="Notional_SEN_Sparsity_Pri">[2]Proforma!$L$38</definedName>
    <definedName name="Notional_SEN_Sparsity_Sec">[2]Proforma!$M$38</definedName>
    <definedName name="Notional_SEN_Split_sites">[2]Proforma!$L$45</definedName>
    <definedName name="NSEN" localSheetId="2">'[3]New ISB'!$D$1:$AJ$1</definedName>
    <definedName name="NSEN" localSheetId="3">'[3]New ISB'!$D$1:$AJ$1</definedName>
    <definedName name="NSEN" localSheetId="1">'[4]New ISB'!$D$1:$AJ$1</definedName>
    <definedName name="NSEN">'[5]New ISB'!$D$1:$AJ$1</definedName>
    <definedName name="PFI_Total">'New ISB'!$AH$5</definedName>
    <definedName name="Pri_distance_threshold">[2]Proforma!$D$40</definedName>
    <definedName name="Pri_PupilNo_threshold">[2]Proforma!$G$40</definedName>
    <definedName name="Primary_Lump_sum">[2]Proforma!$F$37</definedName>
    <definedName name="_xlnm.Print_Area" localSheetId="2">'2014-15 '!$A$1:$AV$61</definedName>
    <definedName name="_xlnm.Print_Area" localSheetId="3">'New ISB'!$B$1:$BK$58</definedName>
    <definedName name="_xlnm.Print_Area" localSheetId="1">'School summary'!$C$1:$AA$68</definedName>
    <definedName name="_xlnm.Print_Titles" localSheetId="2">'2014-15 '!$A:$C</definedName>
    <definedName name="_xlnm.Print_Titles" localSheetId="3">'New ISB'!$B:$D</definedName>
    <definedName name="_xlnm.Print_Titles" localSheetId="1">'School summary'!$C:$E</definedName>
    <definedName name="Rates_Total">'New ISB'!$AG$5</definedName>
    <definedName name="Reasons_list">'[2]Inputs &amp; Adjustments'!$BR$6:$BR$14</definedName>
    <definedName name="Rec_Up" localSheetId="1">'[4]Control Sheet'!$K$2</definedName>
    <definedName name="Rec_Up">'[5]Control Sheet'!$K$2</definedName>
    <definedName name="Reception_Uplift_YesNo">[2]Proforma!$E$9</definedName>
    <definedName name="Scale_factor" localSheetId="1">'[4]Control Sheet'!$K$4</definedName>
    <definedName name="Scale_factor">'[5]Control Sheet'!$K$4</definedName>
    <definedName name="Scaling_Factor">[2]Proforma!$G$62</definedName>
    <definedName name="School_list">'New ISB'!$C$6:$C$250</definedName>
    <definedName name="School_URN_Baseline" localSheetId="2">'[3]12-13 Baselines'!$A$3:$A$56</definedName>
    <definedName name="School_URN_Baseline" localSheetId="3">'[3]12-13 Baselines'!$A$3:$A$56</definedName>
    <definedName name="School_URN_Baseline" localSheetId="1">'[4]12-13 Baselines'!$A$3:$A$56</definedName>
    <definedName name="School_URN_Baseline">'[5]12-13 Baselines'!$A$3:$A$56</definedName>
    <definedName name="School_URN_DD" localSheetId="2">'[3]De Delegation'!$A$53:$A$106</definedName>
    <definedName name="School_URN_DD" localSheetId="3">'[3]De Delegation'!$A$53:$A$106</definedName>
    <definedName name="School_URN_DD" localSheetId="1">'[4]De Delegation'!$A$53:$A$106</definedName>
    <definedName name="School_URN_DD">'[5]De Delegation'!$A$53:$A$106</definedName>
    <definedName name="School_URN_Factors" localSheetId="2">[3]Factors!$A$3:$A$56</definedName>
    <definedName name="School_URN_Factors" localSheetId="3">[3]Factors!$A$3:$A$56</definedName>
    <definedName name="School_URN_Factors" localSheetId="1">[4]Factors!$A$3:$A$56</definedName>
    <definedName name="School_URN_Factors">[5]Factors!$A$3:$A$56</definedName>
    <definedName name="School_URN_Input" localSheetId="2">'[3]Input Data'!$A$6:$A$59</definedName>
    <definedName name="School_URN_Input" localSheetId="3">'[3]Input Data'!$A$6:$A$59</definedName>
    <definedName name="School_URN_Input" localSheetId="1">'[4]Input Data'!$A$6:$A$59</definedName>
    <definedName name="School_URN_Input">'[5]Input Data'!$A$6:$A$59</definedName>
    <definedName name="School_URN_LocalFactors" localSheetId="2">'[3]Local Factors'!$A$3:$A$56</definedName>
    <definedName name="School_URN_LocalFactors" localSheetId="3">'[3]Local Factors'!$A$3:$A$56</definedName>
    <definedName name="School_URN_LocalFactors" localSheetId="1">'[4]Local Factors'!$A$3:$A$56</definedName>
    <definedName name="School_URN_LocalFactors">'[5]Local Factors'!$A$3:$A$56</definedName>
    <definedName name="School_URN_NDShare" localSheetId="2">'[3]New Delegation Control'!$A$52:$A$105</definedName>
    <definedName name="School_URN_NDShare" localSheetId="3">'[3]New Delegation Control'!$A$52:$A$105</definedName>
    <definedName name="School_URN_NDShare" localSheetId="1">'[4]New Delegation Control'!$A$52:$A$105</definedName>
    <definedName name="School_URN_NDShare">'[5]New Delegation Control'!$A$52:$A$105</definedName>
    <definedName name="School_URN_NewISB" localSheetId="2">'[3]New ISB'!$A$5:$A$58</definedName>
    <definedName name="School_URN_NewISB" localSheetId="3">'[3]New ISB'!$A$5:$A$58</definedName>
    <definedName name="School_URN_NewISB" localSheetId="1">'[4]New ISB'!$A$5:$A$58</definedName>
    <definedName name="School_URN_NewISB">'[5]New ISB'!$A$5:$A$58</definedName>
    <definedName name="Sec_distance_threshold">[2]Proforma!$D$41</definedName>
    <definedName name="Sec_PupilNo_threshold">[2]Proforma!$G$41</definedName>
    <definedName name="Secondary_Lump_Sum">[2]Proforma!$G$37</definedName>
    <definedName name="Sixth_Form_Total">'New ISB'!$AI$5</definedName>
    <definedName name="Sparsity_All_lump_sum">[2]Proforma!$I$38</definedName>
    <definedName name="Sparsity_Mid_lump_sum">[2]Proforma!$H$38</definedName>
    <definedName name="Sparsity_Pri_DD_percentage">'[2]De Delegation'!$V$26</definedName>
    <definedName name="Sparsity_Pri_lump_sum">[2]Proforma!$F$38</definedName>
    <definedName name="Sparsity_Sec_DD_percentage">'[2]De Delegation'!$W$26</definedName>
    <definedName name="Sparsity_Sec_lump_sum">[2]Proforma!$G$38</definedName>
    <definedName name="Sparsity_Total">'New ISB'!$AD$5</definedName>
    <definedName name="Split_Sites_Total">'New ISB'!$AF$5</definedName>
    <definedName name="T1_Growth" localSheetId="2">'[3]New Delegation Control'!$R$4</definedName>
    <definedName name="T1_Growth" localSheetId="3">'[3]New Delegation Control'!$R$4</definedName>
    <definedName name="T1_Growth" localSheetId="1">'[4]New Delegation Control'!$R$4</definedName>
    <definedName name="T1_Growth">'[5]New Delegation Control'!$R$4</definedName>
    <definedName name="T1_School" localSheetId="2">'[3]12-13 LA Table'!$M$7:$M$38</definedName>
    <definedName name="T1_School" localSheetId="3">'[3]12-13 LA Table'!$M$7:$M$38</definedName>
    <definedName name="T1_School" localSheetId="1">'[4]12-13 LA Table'!$M$7:$M$38</definedName>
    <definedName name="T1_School">'[5]12-13 LA Table'!$M$7:$M$38</definedName>
    <definedName name="T1_School_HN" localSheetId="2">'[3]12-13 LA Table'!$M$2</definedName>
    <definedName name="T1_School_HN" localSheetId="3">'[3]12-13 LA Table'!$M$2</definedName>
    <definedName name="T1_School_HN" localSheetId="1">'[4]12-13 LA Table'!$M$2</definedName>
    <definedName name="T1_School_HN">'[5]12-13 LA Table'!$M$2</definedName>
    <definedName name="T1_Transfer" localSheetId="2">'[3]12-13 LA Table'!$M$1</definedName>
    <definedName name="T1_Transfer" localSheetId="3">'[3]12-13 LA Table'!$M$1</definedName>
    <definedName name="T1_Transfer" localSheetId="1">'[4]12-13 LA Table'!$M$1</definedName>
    <definedName name="T1_Transfer">'[5]12-13 LA Table'!$M$1</definedName>
    <definedName name="T4_School" localSheetId="2">'[3]12-13 Table 4'!$K$3:$K$187</definedName>
    <definedName name="T4_School" localSheetId="3">'[3]12-13 Table 4'!$K$3:$K$187</definedName>
    <definedName name="T4_School" localSheetId="1">'[4]12-13 Table 4'!$K$3:$K$187</definedName>
    <definedName name="T4_School">'[5]12-13 Table 4'!$K$3:$K$187</definedName>
    <definedName name="Tapered_all_lump_sum">[2]Proforma!$K$43</definedName>
    <definedName name="Tapered_mid_lump_sum">[2]Proforma!$K$42</definedName>
    <definedName name="Tapered_primary_lump_sum">[2]Proforma!$K$40</definedName>
    <definedName name="Tapered_secondary_lump_sum">[2]Proforma!$K$41</definedName>
    <definedName name="Total_Notional_SEN">'New ISB'!$AS$5</definedName>
    <definedName name="Total_Primary_funding">'New ISB'!$AU$5</definedName>
    <definedName name="Total_Secondary_Funding">'New ISB'!$AV$5</definedName>
    <definedName name="unitvalues" localSheetId="1">'[4]Control Sheet'!$F$15:$F$47</definedName>
    <definedName name="unitvalues">'[5]Control Sheet'!$F$15:$F$47</definedName>
    <definedName name="UNITVALUES_DD_P" localSheetId="2">'[3]De Delegation'!$M$10:$M$41</definedName>
    <definedName name="UNITVALUES_DD_P" localSheetId="3">'[3]De Delegation'!$M$10:$M$41</definedName>
    <definedName name="UNITVALUES_DD_P" localSheetId="1">'[4]De Delegation'!$M$10:$M$41</definedName>
    <definedName name="UNITVALUES_DD_P">'[5]De Delegation'!$M$10:$M$41</definedName>
    <definedName name="UNITVALUES_DD_S" localSheetId="2">'[3]De Delegation'!$AB$10:$AB$41</definedName>
    <definedName name="UNITVALUES_DD_S" localSheetId="3">'[3]De Delegation'!$AB$10:$AB$41</definedName>
    <definedName name="UNITVALUES_DD_S" localSheetId="1">'[4]De Delegation'!$AB$10:$AB$41</definedName>
    <definedName name="UNITVALUES_DD_S">'[5]De Delegation'!$AB$10:$AB$41</definedName>
    <definedName name="UNITVALUES_ND" localSheetId="2">'[3]New Delegation Control'!$S$5:$S$42</definedName>
    <definedName name="UNITVALUES_ND" localSheetId="3">'[3]New Delegation Control'!$S$5:$S$42</definedName>
    <definedName name="UNITVALUES_ND" localSheetId="1">'[4]New Delegation Control'!$S$5:$S$42</definedName>
    <definedName name="UNITVALUES_ND">'[5]New Delegation Control'!$S$5:$S$42</definedName>
    <definedName name="X_Label" localSheetId="2">[3]Chart_Data!$E$1</definedName>
    <definedName name="X_Label" localSheetId="3">[3]Chart_Data!$E$1</definedName>
    <definedName name="X_Label" localSheetId="1">[4]Chart_Data!$E$1</definedName>
    <definedName name="X_Label">[5]Chart_Data!$E$1</definedName>
    <definedName name="XAxis" localSheetId="2">[3]Chart_Data!$E$2:$E$55</definedName>
    <definedName name="XAxis" localSheetId="3">[3]Chart_Data!$E$2:$E$55</definedName>
    <definedName name="XAxis" localSheetId="1">[4]Chart_Data!$E$2:$E$55</definedName>
    <definedName name="XAxis">[5]Chart_Data!$E$2:$E$55</definedName>
    <definedName name="Y_Label" localSheetId="2">[3]Chart_Data!$D$1</definedName>
    <definedName name="Y_Label" localSheetId="3">[3]Chart_Data!$D$1</definedName>
    <definedName name="Y_Label" localSheetId="1">[4]Chart_Data!$D$1</definedName>
    <definedName name="Y_Label">[5]Chart_Data!$D$1</definedName>
    <definedName name="YAxis" localSheetId="2">[3]Chart_Data!$D$2:$D$55</definedName>
    <definedName name="YAxis" localSheetId="3">[3]Chart_Data!$D$2:$D$55</definedName>
    <definedName name="YAxis" localSheetId="1">[4]Chart_Data!$D$2:$D$55</definedName>
    <definedName name="YAxis">[5]Chart_Data!$D$2:$D$55</definedName>
  </definedNames>
  <calcPr calcId="125725"/>
</workbook>
</file>

<file path=xl/calcChain.xml><?xml version="1.0" encoding="utf-8"?>
<calcChain xmlns="http://schemas.openxmlformats.org/spreadsheetml/2006/main">
  <c r="J47" i="2"/>
  <c r="I47"/>
  <c r="H58"/>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4"/>
  <c r="G58" s="1"/>
  <c r="E5" i="4"/>
  <c r="F5"/>
  <c r="G5"/>
  <c r="H5"/>
  <c r="I5"/>
  <c r="J5"/>
  <c r="K5"/>
  <c r="L5"/>
  <c r="M5"/>
  <c r="N5"/>
  <c r="O5"/>
  <c r="P5"/>
  <c r="Q5"/>
  <c r="R5"/>
  <c r="S5"/>
  <c r="T5"/>
  <c r="U5"/>
  <c r="V5"/>
  <c r="W5"/>
  <c r="X5"/>
  <c r="Y5"/>
  <c r="Z5"/>
  <c r="AA5"/>
  <c r="AB5"/>
  <c r="AC5"/>
  <c r="AD5"/>
  <c r="AE5"/>
  <c r="AF5"/>
  <c r="AG5"/>
  <c r="AH5"/>
  <c r="AI5"/>
  <c r="AJ5"/>
  <c r="AK5"/>
  <c r="AL5"/>
  <c r="AM5"/>
  <c r="AN5"/>
  <c r="AO5"/>
  <c r="AS5"/>
  <c r="AT5"/>
  <c r="AU5"/>
  <c r="AV5"/>
  <c r="AW5"/>
  <c r="AX5"/>
  <c r="BB5"/>
  <c r="BJ5"/>
  <c r="AP6"/>
  <c r="AP5" s="1"/>
  <c r="AQ6"/>
  <c r="AQ5" s="1"/>
  <c r="AR6"/>
  <c r="AR5" s="1"/>
  <c r="AZ6"/>
  <c r="BC6"/>
  <c r="BG6" s="1"/>
  <c r="BF5"/>
  <c r="BL6"/>
  <c r="AP7"/>
  <c r="AQ7"/>
  <c r="AR7"/>
  <c r="AZ7"/>
  <c r="BC7"/>
  <c r="BG7" s="1"/>
  <c r="BI7" s="1"/>
  <c r="BK7" s="1"/>
  <c r="BL7"/>
  <c r="AP8"/>
  <c r="AQ8"/>
  <c r="AR8"/>
  <c r="AZ8"/>
  <c r="BC8"/>
  <c r="BG8" s="1"/>
  <c r="BI8" s="1"/>
  <c r="BK8" s="1"/>
  <c r="BL8"/>
  <c r="AP9"/>
  <c r="AQ9"/>
  <c r="AR9"/>
  <c r="AZ9"/>
  <c r="BC9"/>
  <c r="BG9" s="1"/>
  <c r="BI9" s="1"/>
  <c r="BK9" s="1"/>
  <c r="BL9"/>
  <c r="AP10"/>
  <c r="AQ10"/>
  <c r="AR10"/>
  <c r="AZ10"/>
  <c r="BC10"/>
  <c r="BG10" s="1"/>
  <c r="BI10" s="1"/>
  <c r="BK10" s="1"/>
  <c r="BL10"/>
  <c r="AP11"/>
  <c r="AQ11"/>
  <c r="AR11"/>
  <c r="AZ11"/>
  <c r="BC11"/>
  <c r="BG11" s="1"/>
  <c r="BI11" s="1"/>
  <c r="BK11" s="1"/>
  <c r="BL11"/>
  <c r="AP12"/>
  <c r="AQ12"/>
  <c r="AR12"/>
  <c r="AZ12"/>
  <c r="BC12"/>
  <c r="BG12" s="1"/>
  <c r="BI12" s="1"/>
  <c r="BK12" s="1"/>
  <c r="BL12"/>
  <c r="BL61" s="1"/>
  <c r="BD61" s="1"/>
  <c r="AP13"/>
  <c r="AQ13"/>
  <c r="AR13"/>
  <c r="AZ13"/>
  <c r="BC13"/>
  <c r="BG13" s="1"/>
  <c r="BI13" s="1"/>
  <c r="BK13" s="1"/>
  <c r="BL13"/>
  <c r="AP14"/>
  <c r="AQ14"/>
  <c r="AR14"/>
  <c r="AZ14"/>
  <c r="BC14"/>
  <c r="BG14" s="1"/>
  <c r="BI14" s="1"/>
  <c r="BK14" s="1"/>
  <c r="BL14"/>
  <c r="AP15"/>
  <c r="AQ15"/>
  <c r="AR15"/>
  <c r="AZ15"/>
  <c r="BC15"/>
  <c r="BG15" s="1"/>
  <c r="BI15" s="1"/>
  <c r="BK15" s="1"/>
  <c r="BL15"/>
  <c r="AP16"/>
  <c r="AQ16"/>
  <c r="AR16"/>
  <c r="AZ16"/>
  <c r="BC16"/>
  <c r="BG16" s="1"/>
  <c r="BI16" s="1"/>
  <c r="BK16" s="1"/>
  <c r="BL16"/>
  <c r="AP17"/>
  <c r="AQ17"/>
  <c r="AR17"/>
  <c r="AZ17"/>
  <c r="BC17"/>
  <c r="BG17" s="1"/>
  <c r="BI17" s="1"/>
  <c r="BK17" s="1"/>
  <c r="BL17"/>
  <c r="AP18"/>
  <c r="AQ18"/>
  <c r="AR18"/>
  <c r="AZ18"/>
  <c r="BC18"/>
  <c r="BG18" s="1"/>
  <c r="BI18" s="1"/>
  <c r="BK18" s="1"/>
  <c r="BL18"/>
  <c r="BL62" s="1"/>
  <c r="BD62" s="1"/>
  <c r="BD64" s="1"/>
  <c r="AP19"/>
  <c r="AQ19"/>
  <c r="AR19"/>
  <c r="AZ19"/>
  <c r="BC19"/>
  <c r="BG19" s="1"/>
  <c r="BI19" s="1"/>
  <c r="BK19" s="1"/>
  <c r="BL19"/>
  <c r="AP20"/>
  <c r="AQ20"/>
  <c r="AR20"/>
  <c r="AZ20"/>
  <c r="BC20"/>
  <c r="BG20" s="1"/>
  <c r="BI20" s="1"/>
  <c r="BK20" s="1"/>
  <c r="BL20"/>
  <c r="AP21"/>
  <c r="AQ21"/>
  <c r="AR21"/>
  <c r="AZ21"/>
  <c r="BC21"/>
  <c r="BG21" s="1"/>
  <c r="BI21" s="1"/>
  <c r="BK21" s="1"/>
  <c r="BL21"/>
  <c r="AP22"/>
  <c r="AQ22"/>
  <c r="AR22"/>
  <c r="AZ22"/>
  <c r="BC22"/>
  <c r="BG22" s="1"/>
  <c r="BI22" s="1"/>
  <c r="BK22" s="1"/>
  <c r="BL22"/>
  <c r="AP23"/>
  <c r="AQ23"/>
  <c r="AR23"/>
  <c r="AZ23"/>
  <c r="BC23"/>
  <c r="BG23" s="1"/>
  <c r="BI23" s="1"/>
  <c r="BK23" s="1"/>
  <c r="BL23"/>
  <c r="AP24"/>
  <c r="AQ24"/>
  <c r="AR24"/>
  <c r="AZ24"/>
  <c r="BC24"/>
  <c r="BG24" s="1"/>
  <c r="BI24" s="1"/>
  <c r="BK24" s="1"/>
  <c r="BL24"/>
  <c r="AP25"/>
  <c r="AQ25"/>
  <c r="AR25"/>
  <c r="AZ25"/>
  <c r="BC25"/>
  <c r="BG25" s="1"/>
  <c r="BI25" s="1"/>
  <c r="BK25" s="1"/>
  <c r="BL25"/>
  <c r="AP26"/>
  <c r="AQ26"/>
  <c r="AR26"/>
  <c r="AZ26"/>
  <c r="BC26"/>
  <c r="BG26" s="1"/>
  <c r="BI26" s="1"/>
  <c r="BK26" s="1"/>
  <c r="BL26"/>
  <c r="AP27"/>
  <c r="AQ27"/>
  <c r="AR27"/>
  <c r="AZ27"/>
  <c r="BC27"/>
  <c r="BG27" s="1"/>
  <c r="BI27" s="1"/>
  <c r="BK27" s="1"/>
  <c r="BL27"/>
  <c r="AP28"/>
  <c r="AQ28"/>
  <c r="AR28"/>
  <c r="AZ28"/>
  <c r="BC28"/>
  <c r="BG28" s="1"/>
  <c r="BI28" s="1"/>
  <c r="BK28" s="1"/>
  <c r="BL28"/>
  <c r="AP29"/>
  <c r="AQ29"/>
  <c r="AR29"/>
  <c r="AZ29"/>
  <c r="BC29"/>
  <c r="BG29" s="1"/>
  <c r="BI29" s="1"/>
  <c r="BK29" s="1"/>
  <c r="BL29"/>
  <c r="AP30"/>
  <c r="AQ30"/>
  <c r="AR30"/>
  <c r="AZ30"/>
  <c r="BC30"/>
  <c r="BG30" s="1"/>
  <c r="BI30" s="1"/>
  <c r="BK30" s="1"/>
  <c r="BL30"/>
  <c r="AP31"/>
  <c r="AQ31"/>
  <c r="AR31"/>
  <c r="AZ31"/>
  <c r="BC31"/>
  <c r="BG31" s="1"/>
  <c r="BI31" s="1"/>
  <c r="BK31" s="1"/>
  <c r="BL31"/>
  <c r="AP32"/>
  <c r="AQ32"/>
  <c r="AR32"/>
  <c r="AZ32"/>
  <c r="BC32"/>
  <c r="BG32" s="1"/>
  <c r="BI32" s="1"/>
  <c r="BK32" s="1"/>
  <c r="BL32"/>
  <c r="AP33"/>
  <c r="AQ33"/>
  <c r="AR33"/>
  <c r="AZ33"/>
  <c r="BC33"/>
  <c r="BG33" s="1"/>
  <c r="BI33" s="1"/>
  <c r="BK33" s="1"/>
  <c r="BL33"/>
  <c r="AP34"/>
  <c r="AQ34"/>
  <c r="AR34"/>
  <c r="AZ34"/>
  <c r="BC34"/>
  <c r="BG34" s="1"/>
  <c r="BI34" s="1"/>
  <c r="BK34" s="1"/>
  <c r="BL34"/>
  <c r="AP35"/>
  <c r="AQ35"/>
  <c r="AR35"/>
  <c r="AZ35"/>
  <c r="BC35"/>
  <c r="BG35" s="1"/>
  <c r="BI35" s="1"/>
  <c r="BK35" s="1"/>
  <c r="BL35"/>
  <c r="AP36"/>
  <c r="AQ36"/>
  <c r="AR36"/>
  <c r="AZ36"/>
  <c r="BC36"/>
  <c r="BG36" s="1"/>
  <c r="BI36" s="1"/>
  <c r="BK36" s="1"/>
  <c r="BL36"/>
  <c r="AP37"/>
  <c r="AQ37"/>
  <c r="AR37"/>
  <c r="AZ37"/>
  <c r="BC37"/>
  <c r="BG37" s="1"/>
  <c r="BI37" s="1"/>
  <c r="BK37" s="1"/>
  <c r="BL37"/>
  <c r="AP38"/>
  <c r="AQ38"/>
  <c r="AR38"/>
  <c r="AZ38"/>
  <c r="BC38"/>
  <c r="BG38" s="1"/>
  <c r="BI38" s="1"/>
  <c r="BK38" s="1"/>
  <c r="BL38"/>
  <c r="AP39"/>
  <c r="AQ39"/>
  <c r="AR39"/>
  <c r="AZ39"/>
  <c r="BC39"/>
  <c r="BG39" s="1"/>
  <c r="BI39" s="1"/>
  <c r="BK39" s="1"/>
  <c r="BL39"/>
  <c r="AP40"/>
  <c r="AQ40"/>
  <c r="AR40"/>
  <c r="AZ40"/>
  <c r="BC40"/>
  <c r="BG40" s="1"/>
  <c r="BI40" s="1"/>
  <c r="BK40" s="1"/>
  <c r="BL40"/>
  <c r="AP41"/>
  <c r="AQ41"/>
  <c r="AR41"/>
  <c r="AZ41"/>
  <c r="BC41"/>
  <c r="BG41" s="1"/>
  <c r="BI41" s="1"/>
  <c r="BK41" s="1"/>
  <c r="BL41"/>
  <c r="AP42"/>
  <c r="AQ42"/>
  <c r="AR42"/>
  <c r="AZ42"/>
  <c r="BC42"/>
  <c r="BG42" s="1"/>
  <c r="BI42" s="1"/>
  <c r="BK42" s="1"/>
  <c r="BL42"/>
  <c r="AP43"/>
  <c r="AQ43"/>
  <c r="AR43"/>
  <c r="AZ43"/>
  <c r="BC43"/>
  <c r="BG43" s="1"/>
  <c r="BI43" s="1"/>
  <c r="BK43" s="1"/>
  <c r="BL43"/>
  <c r="AP44"/>
  <c r="AQ44"/>
  <c r="AR44"/>
  <c r="AZ44"/>
  <c r="BC44"/>
  <c r="BG44" s="1"/>
  <c r="BI44" s="1"/>
  <c r="BK44" s="1"/>
  <c r="BL44"/>
  <c r="AP45"/>
  <c r="AQ45"/>
  <c r="AR45"/>
  <c r="AZ45"/>
  <c r="BC45"/>
  <c r="BG45" s="1"/>
  <c r="BI45" s="1"/>
  <c r="BK45" s="1"/>
  <c r="BL45"/>
  <c r="AP46"/>
  <c r="AQ46"/>
  <c r="AR46"/>
  <c r="AZ46"/>
  <c r="BC46"/>
  <c r="BG46" s="1"/>
  <c r="BI46" s="1"/>
  <c r="BK46" s="1"/>
  <c r="BL46"/>
  <c r="AP47"/>
  <c r="AQ47"/>
  <c r="AR47"/>
  <c r="AZ47"/>
  <c r="BC47"/>
  <c r="BG47" s="1"/>
  <c r="BI47" s="1"/>
  <c r="BK47" s="1"/>
  <c r="BL47"/>
  <c r="AP48"/>
  <c r="AQ48"/>
  <c r="AR48"/>
  <c r="AZ48"/>
  <c r="BC48"/>
  <c r="BG48" s="1"/>
  <c r="BI48" s="1"/>
  <c r="BK48" s="1"/>
  <c r="BL48"/>
  <c r="AP49"/>
  <c r="AQ49"/>
  <c r="AR49"/>
  <c r="AZ49"/>
  <c r="BC49"/>
  <c r="BG49" s="1"/>
  <c r="BI49" s="1"/>
  <c r="BK49" s="1"/>
  <c r="BL49"/>
  <c r="AP50"/>
  <c r="AQ50"/>
  <c r="AR50"/>
  <c r="AZ50"/>
  <c r="BC50"/>
  <c r="BG50" s="1"/>
  <c r="BI50" s="1"/>
  <c r="BK50" s="1"/>
  <c r="BL50"/>
  <c r="AP51"/>
  <c r="AQ51"/>
  <c r="AR51"/>
  <c r="AZ51"/>
  <c r="BC51"/>
  <c r="BG51" s="1"/>
  <c r="BI51" s="1"/>
  <c r="BK51" s="1"/>
  <c r="BL51"/>
  <c r="AP52"/>
  <c r="AQ52"/>
  <c r="AR52"/>
  <c r="AZ52"/>
  <c r="BC52"/>
  <c r="BG52" s="1"/>
  <c r="BI52" s="1"/>
  <c r="BK52" s="1"/>
  <c r="BL52"/>
  <c r="AP53"/>
  <c r="AQ53"/>
  <c r="AR53"/>
  <c r="AZ53"/>
  <c r="BC53"/>
  <c r="BG53" s="1"/>
  <c r="BI53" s="1"/>
  <c r="BK53" s="1"/>
  <c r="BL53"/>
  <c r="AP54"/>
  <c r="AQ54"/>
  <c r="AR54"/>
  <c r="AZ54"/>
  <c r="BC54"/>
  <c r="BG54" s="1"/>
  <c r="BI54" s="1"/>
  <c r="BK54" s="1"/>
  <c r="BL54"/>
  <c r="AP55"/>
  <c r="AQ55"/>
  <c r="AR55"/>
  <c r="AZ55"/>
  <c r="BC55"/>
  <c r="BG55" s="1"/>
  <c r="BL55"/>
  <c r="AP56"/>
  <c r="AQ56"/>
  <c r="AR56"/>
  <c r="AZ56"/>
  <c r="BC56"/>
  <c r="BG56" s="1"/>
  <c r="BI56" s="1"/>
  <c r="BK56" s="1"/>
  <c r="BL56"/>
  <c r="AP57"/>
  <c r="AQ57"/>
  <c r="AR57"/>
  <c r="AZ57"/>
  <c r="BC57"/>
  <c r="BG57" s="1"/>
  <c r="BI57" s="1"/>
  <c r="BK57" s="1"/>
  <c r="BL57"/>
  <c r="AP58"/>
  <c r="AQ58"/>
  <c r="AR58"/>
  <c r="AZ58"/>
  <c r="BC58"/>
  <c r="BG58" s="1"/>
  <c r="BI58" s="1"/>
  <c r="BK58" s="1"/>
  <c r="BL58"/>
  <c r="AP59"/>
  <c r="AQ59"/>
  <c r="AR59"/>
  <c r="AZ59"/>
  <c r="BC59"/>
  <c r="BG59"/>
  <c r="AP60"/>
  <c r="AQ60"/>
  <c r="AR60"/>
  <c r="AZ60"/>
  <c r="BC60"/>
  <c r="BG60"/>
  <c r="AP61"/>
  <c r="AQ61"/>
  <c r="AR61"/>
  <c r="AZ61"/>
  <c r="AP62"/>
  <c r="AQ62"/>
  <c r="AR62"/>
  <c r="AW64"/>
  <c r="AZ62"/>
  <c r="AP63"/>
  <c r="AQ63"/>
  <c r="AR63"/>
  <c r="AZ63"/>
  <c r="AP64"/>
  <c r="AQ64"/>
  <c r="AR64"/>
  <c r="AZ64"/>
  <c r="AP65"/>
  <c r="AQ65"/>
  <c r="AR65"/>
  <c r="AZ65"/>
  <c r="BC65"/>
  <c r="BG65"/>
  <c r="AP66"/>
  <c r="AQ66"/>
  <c r="AR66"/>
  <c r="AZ66"/>
  <c r="BC66"/>
  <c r="BG66"/>
  <c r="AP67"/>
  <c r="AQ67"/>
  <c r="AR67"/>
  <c r="AZ67"/>
  <c r="BC67"/>
  <c r="BG67"/>
  <c r="AP68"/>
  <c r="AQ68"/>
  <c r="AR68"/>
  <c r="AZ68"/>
  <c r="BC68"/>
  <c r="BG68"/>
  <c r="AP69"/>
  <c r="AQ69"/>
  <c r="AR69"/>
  <c r="AZ69"/>
  <c r="BC69"/>
  <c r="BG69"/>
  <c r="AP70"/>
  <c r="AQ70"/>
  <c r="AR70"/>
  <c r="AZ70"/>
  <c r="BC70"/>
  <c r="BG70"/>
  <c r="AP71"/>
  <c r="AQ71"/>
  <c r="AR71"/>
  <c r="AZ71"/>
  <c r="BC71"/>
  <c r="BG71"/>
  <c r="AP72"/>
  <c r="AQ72"/>
  <c r="AR72"/>
  <c r="AZ72"/>
  <c r="BC72"/>
  <c r="BG72"/>
  <c r="AP73"/>
  <c r="AQ73"/>
  <c r="AR73"/>
  <c r="AZ73"/>
  <c r="BC73"/>
  <c r="BG73"/>
  <c r="AP74"/>
  <c r="AQ74"/>
  <c r="AR74"/>
  <c r="AZ74"/>
  <c r="BC74"/>
  <c r="BG74"/>
  <c r="AP75"/>
  <c r="AQ75"/>
  <c r="AR75"/>
  <c r="AZ75"/>
  <c r="BC75"/>
  <c r="BG75"/>
  <c r="AP76"/>
  <c r="AQ76"/>
  <c r="AR76"/>
  <c r="AZ76"/>
  <c r="BC76"/>
  <c r="BG76"/>
  <c r="AP77"/>
  <c r="AQ77"/>
  <c r="AR77"/>
  <c r="AZ77"/>
  <c r="BC77"/>
  <c r="BG77"/>
  <c r="AP78"/>
  <c r="AQ78"/>
  <c r="AR78"/>
  <c r="AZ78"/>
  <c r="BC78"/>
  <c r="BG78"/>
  <c r="AP79"/>
  <c r="AQ79"/>
  <c r="AR79"/>
  <c r="AZ79"/>
  <c r="BC79"/>
  <c r="BG79"/>
  <c r="AP80"/>
  <c r="AQ80"/>
  <c r="AR80"/>
  <c r="AZ80"/>
  <c r="BC80"/>
  <c r="BG80"/>
  <c r="AP81"/>
  <c r="AQ81"/>
  <c r="AR81"/>
  <c r="AZ81"/>
  <c r="BC81"/>
  <c r="BG81"/>
  <c r="AP82"/>
  <c r="AQ82"/>
  <c r="AR82"/>
  <c r="AZ82"/>
  <c r="BC82"/>
  <c r="BG82"/>
  <c r="AP83"/>
  <c r="AQ83"/>
  <c r="AR83"/>
  <c r="AZ83"/>
  <c r="BC83"/>
  <c r="BG83"/>
  <c r="AP84"/>
  <c r="AQ84"/>
  <c r="AR84"/>
  <c r="AZ84"/>
  <c r="BC84"/>
  <c r="BG84"/>
  <c r="AP85"/>
  <c r="AQ85"/>
  <c r="AR85"/>
  <c r="AZ85"/>
  <c r="BC85"/>
  <c r="BG85"/>
  <c r="AP86"/>
  <c r="AQ86"/>
  <c r="AR86"/>
  <c r="AZ86"/>
  <c r="BC86"/>
  <c r="BG86"/>
  <c r="AP87"/>
  <c r="AQ87"/>
  <c r="AR87"/>
  <c r="AZ87"/>
  <c r="BC87"/>
  <c r="BG87"/>
  <c r="AP88"/>
  <c r="AQ88"/>
  <c r="AR88"/>
  <c r="AZ88"/>
  <c r="BC88"/>
  <c r="BG88"/>
  <c r="AP89"/>
  <c r="AQ89"/>
  <c r="AR89"/>
  <c r="AZ89"/>
  <c r="BC89"/>
  <c r="BG89"/>
  <c r="AP90"/>
  <c r="AQ90"/>
  <c r="AR90"/>
  <c r="AZ90"/>
  <c r="BC90"/>
  <c r="BG90"/>
  <c r="AP91"/>
  <c r="AQ91"/>
  <c r="AR91"/>
  <c r="AZ91"/>
  <c r="BC91"/>
  <c r="BG91"/>
  <c r="AP92"/>
  <c r="AQ92"/>
  <c r="AR92"/>
  <c r="AZ92"/>
  <c r="BC92"/>
  <c r="BG92"/>
  <c r="AP93"/>
  <c r="AQ93"/>
  <c r="AR93"/>
  <c r="AZ93"/>
  <c r="BC93"/>
  <c r="BG93"/>
  <c r="AP94"/>
  <c r="AQ94"/>
  <c r="AR94"/>
  <c r="AZ94"/>
  <c r="BC94"/>
  <c r="BG94"/>
  <c r="AP95"/>
  <c r="AQ95"/>
  <c r="AR95"/>
  <c r="AZ95"/>
  <c r="BC95"/>
  <c r="BG95"/>
  <c r="AP96"/>
  <c r="AQ96"/>
  <c r="AR96"/>
  <c r="AZ96"/>
  <c r="BC96"/>
  <c r="BG96"/>
  <c r="AP97"/>
  <c r="AQ97"/>
  <c r="AR97"/>
  <c r="AZ97"/>
  <c r="BC97"/>
  <c r="BG97"/>
  <c r="AP98"/>
  <c r="AQ98"/>
  <c r="AR98"/>
  <c r="AZ98"/>
  <c r="BC98"/>
  <c r="BG98"/>
  <c r="AP99"/>
  <c r="AQ99"/>
  <c r="AR99"/>
  <c r="AZ99"/>
  <c r="BC99"/>
  <c r="BG99"/>
  <c r="AP100"/>
  <c r="AQ100"/>
  <c r="AR100"/>
  <c r="AZ100"/>
  <c r="BC100"/>
  <c r="BG100"/>
  <c r="AP101"/>
  <c r="AQ101"/>
  <c r="AR101"/>
  <c r="AZ101"/>
  <c r="BC101"/>
  <c r="BG101"/>
  <c r="AP102"/>
  <c r="AQ102"/>
  <c r="AR102"/>
  <c r="AZ102"/>
  <c r="BC102"/>
  <c r="BG102"/>
  <c r="AP103"/>
  <c r="AQ103"/>
  <c r="AR103"/>
  <c r="AZ103"/>
  <c r="BC103"/>
  <c r="BG103"/>
  <c r="AP104"/>
  <c r="AQ104"/>
  <c r="AR104"/>
  <c r="AZ104"/>
  <c r="BC104"/>
  <c r="BG104"/>
  <c r="AP105"/>
  <c r="AQ105"/>
  <c r="AR105"/>
  <c r="AZ105"/>
  <c r="BC105"/>
  <c r="BG105"/>
  <c r="AP106"/>
  <c r="AQ106"/>
  <c r="AR106"/>
  <c r="AZ106"/>
  <c r="BC106"/>
  <c r="BG106"/>
  <c r="AP107"/>
  <c r="AQ107"/>
  <c r="AR107"/>
  <c r="AZ107"/>
  <c r="BC107"/>
  <c r="BG107"/>
  <c r="AP108"/>
  <c r="AQ108"/>
  <c r="AR108"/>
  <c r="AZ108"/>
  <c r="BC108"/>
  <c r="BG108"/>
  <c r="AP109"/>
  <c r="AQ109"/>
  <c r="AR109"/>
  <c r="AZ109"/>
  <c r="BC109"/>
  <c r="BG109"/>
  <c r="AP110"/>
  <c r="AQ110"/>
  <c r="AR110"/>
  <c r="AZ110"/>
  <c r="BC110"/>
  <c r="BG110"/>
  <c r="AP111"/>
  <c r="AQ111"/>
  <c r="AR111"/>
  <c r="AZ111"/>
  <c r="BC111"/>
  <c r="BG111"/>
  <c r="AP112"/>
  <c r="AQ112"/>
  <c r="AR112"/>
  <c r="AZ112"/>
  <c r="BC112"/>
  <c r="BG112"/>
  <c r="AP113"/>
  <c r="AQ113"/>
  <c r="AR113"/>
  <c r="AZ113"/>
  <c r="BC113"/>
  <c r="BG113"/>
  <c r="AP114"/>
  <c r="AQ114"/>
  <c r="AR114"/>
  <c r="AZ114"/>
  <c r="BC114"/>
  <c r="BG114"/>
  <c r="AP115"/>
  <c r="AQ115"/>
  <c r="AR115"/>
  <c r="AZ115"/>
  <c r="BC115"/>
  <c r="BG115"/>
  <c r="AP116"/>
  <c r="AQ116"/>
  <c r="AR116"/>
  <c r="AZ116"/>
  <c r="BC116"/>
  <c r="BG116"/>
  <c r="AP117"/>
  <c r="AQ117"/>
  <c r="AR117"/>
  <c r="AZ117"/>
  <c r="BC117"/>
  <c r="BG117"/>
  <c r="AP118"/>
  <c r="AQ118"/>
  <c r="AR118"/>
  <c r="AZ118"/>
  <c r="BC118"/>
  <c r="BG118"/>
  <c r="AP119"/>
  <c r="AQ119"/>
  <c r="AR119"/>
  <c r="AZ119"/>
  <c r="BC119"/>
  <c r="BG119"/>
  <c r="AP120"/>
  <c r="AQ120"/>
  <c r="AR120"/>
  <c r="AZ120"/>
  <c r="BC120"/>
  <c r="BG120"/>
  <c r="AP121"/>
  <c r="AQ121"/>
  <c r="AR121"/>
  <c r="AZ121"/>
  <c r="BC121"/>
  <c r="BG121"/>
  <c r="AP122"/>
  <c r="AQ122"/>
  <c r="AR122"/>
  <c r="AZ122"/>
  <c r="BC122"/>
  <c r="BG122"/>
  <c r="AP123"/>
  <c r="AQ123"/>
  <c r="AR123"/>
  <c r="AZ123"/>
  <c r="BC123"/>
  <c r="BG123"/>
  <c r="AP124"/>
  <c r="AQ124"/>
  <c r="AR124"/>
  <c r="AZ124"/>
  <c r="BC124"/>
  <c r="BG124"/>
  <c r="AP125"/>
  <c r="AQ125"/>
  <c r="AR125"/>
  <c r="AZ125"/>
  <c r="BC125"/>
  <c r="BG125"/>
  <c r="AP126"/>
  <c r="AQ126"/>
  <c r="AR126"/>
  <c r="AZ126"/>
  <c r="BC126"/>
  <c r="BG126"/>
  <c r="AP127"/>
  <c r="AQ127"/>
  <c r="AR127"/>
  <c r="AZ127"/>
  <c r="BC127"/>
  <c r="BG127"/>
  <c r="AP128"/>
  <c r="AQ128"/>
  <c r="AR128"/>
  <c r="AZ128"/>
  <c r="BC128"/>
  <c r="BG128"/>
  <c r="AP129"/>
  <c r="AQ129"/>
  <c r="AR129"/>
  <c r="AZ129"/>
  <c r="BC129"/>
  <c r="BG129"/>
  <c r="AP130"/>
  <c r="AQ130"/>
  <c r="AR130"/>
  <c r="AZ130"/>
  <c r="BC130"/>
  <c r="BG130"/>
  <c r="AP131"/>
  <c r="AQ131"/>
  <c r="AR131"/>
  <c r="AZ131"/>
  <c r="BC131"/>
  <c r="BG131"/>
  <c r="AP132"/>
  <c r="AQ132"/>
  <c r="AR132"/>
  <c r="AZ132"/>
  <c r="BC132"/>
  <c r="BG132"/>
  <c r="AP133"/>
  <c r="AQ133"/>
  <c r="AR133"/>
  <c r="AZ133"/>
  <c r="BC133"/>
  <c r="BG133"/>
  <c r="AP134"/>
  <c r="AQ134"/>
  <c r="AR134"/>
  <c r="AZ134"/>
  <c r="BC134"/>
  <c r="BG134"/>
  <c r="AP135"/>
  <c r="AQ135"/>
  <c r="AR135"/>
  <c r="AZ135"/>
  <c r="BC135"/>
  <c r="BG135"/>
  <c r="AP136"/>
  <c r="AQ136"/>
  <c r="AR136"/>
  <c r="AZ136"/>
  <c r="BC136"/>
  <c r="BG136"/>
  <c r="AP137"/>
  <c r="AQ137"/>
  <c r="AR137"/>
  <c r="AZ137"/>
  <c r="BC137"/>
  <c r="BG137"/>
  <c r="AP138"/>
  <c r="AQ138"/>
  <c r="AR138"/>
  <c r="AZ138"/>
  <c r="BC138"/>
  <c r="BG138"/>
  <c r="AP139"/>
  <c r="AQ139"/>
  <c r="AR139"/>
  <c r="AZ139"/>
  <c r="BC139"/>
  <c r="BG139"/>
  <c r="AP140"/>
  <c r="AQ140"/>
  <c r="AR140"/>
  <c r="AZ140"/>
  <c r="BC140"/>
  <c r="BG140"/>
  <c r="AP141"/>
  <c r="AQ141"/>
  <c r="AR141"/>
  <c r="AZ141"/>
  <c r="BC141"/>
  <c r="BG141"/>
  <c r="AP142"/>
  <c r="AQ142"/>
  <c r="AR142"/>
  <c r="AZ142"/>
  <c r="BC142"/>
  <c r="BG142"/>
  <c r="AP143"/>
  <c r="AQ143"/>
  <c r="AR143"/>
  <c r="AZ143"/>
  <c r="BC143"/>
  <c r="BG143"/>
  <c r="AP144"/>
  <c r="AQ144"/>
  <c r="AR144"/>
  <c r="AZ144"/>
  <c r="BC144"/>
  <c r="BG144"/>
  <c r="AP145"/>
  <c r="AQ145"/>
  <c r="AR145"/>
  <c r="AZ145"/>
  <c r="BC145"/>
  <c r="BG145"/>
  <c r="AP146"/>
  <c r="AQ146"/>
  <c r="AR146"/>
  <c r="AZ146"/>
  <c r="BC146"/>
  <c r="BG146"/>
  <c r="AP147"/>
  <c r="AQ147"/>
  <c r="AR147"/>
  <c r="AZ147"/>
  <c r="BC147"/>
  <c r="BG147"/>
  <c r="AP148"/>
  <c r="AQ148"/>
  <c r="AR148"/>
  <c r="AZ148"/>
  <c r="BC148"/>
  <c r="BG148"/>
  <c r="AP149"/>
  <c r="AQ149"/>
  <c r="AR149"/>
  <c r="AZ149"/>
  <c r="BC149"/>
  <c r="BG149"/>
  <c r="AP150"/>
  <c r="AQ150"/>
  <c r="AR150"/>
  <c r="AZ150"/>
  <c r="BC150"/>
  <c r="BG150"/>
  <c r="AP151"/>
  <c r="AQ151"/>
  <c r="AR151"/>
  <c r="AZ151"/>
  <c r="BC151"/>
  <c r="BG151"/>
  <c r="AP152"/>
  <c r="AQ152"/>
  <c r="AR152"/>
  <c r="AZ152"/>
  <c r="BC152"/>
  <c r="BG152"/>
  <c r="AP153"/>
  <c r="AQ153"/>
  <c r="AR153"/>
  <c r="AZ153"/>
  <c r="BC153"/>
  <c r="BG153"/>
  <c r="AP154"/>
  <c r="AQ154"/>
  <c r="AR154"/>
  <c r="AZ154"/>
  <c r="BC154"/>
  <c r="BG154"/>
  <c r="AP155"/>
  <c r="AQ155"/>
  <c r="AR155"/>
  <c r="AZ155"/>
  <c r="BC155"/>
  <c r="BG155"/>
  <c r="AP156"/>
  <c r="AQ156"/>
  <c r="AR156"/>
  <c r="AZ156"/>
  <c r="BC156"/>
  <c r="BG156"/>
  <c r="AP157"/>
  <c r="AQ157"/>
  <c r="AR157"/>
  <c r="AZ157"/>
  <c r="BC157"/>
  <c r="BG157"/>
  <c r="AP158"/>
  <c r="AQ158"/>
  <c r="AR158"/>
  <c r="AZ158"/>
  <c r="BC158"/>
  <c r="BG158"/>
  <c r="AP159"/>
  <c r="AQ159"/>
  <c r="AR159"/>
  <c r="AZ159"/>
  <c r="BC159"/>
  <c r="BG159"/>
  <c r="AP160"/>
  <c r="AQ160"/>
  <c r="AR160"/>
  <c r="AZ160"/>
  <c r="BC160"/>
  <c r="BG160"/>
  <c r="AP161"/>
  <c r="AQ161"/>
  <c r="AR161"/>
  <c r="AZ161"/>
  <c r="BC161"/>
  <c r="BG161"/>
  <c r="AP162"/>
  <c r="AQ162"/>
  <c r="AR162"/>
  <c r="AZ162"/>
  <c r="BC162"/>
  <c r="BG162"/>
  <c r="AP163"/>
  <c r="AQ163"/>
  <c r="AR163"/>
  <c r="AZ163"/>
  <c r="BC163"/>
  <c r="BG163"/>
  <c r="AP164"/>
  <c r="AQ164"/>
  <c r="AR164"/>
  <c r="AZ164"/>
  <c r="BC164"/>
  <c r="BG164"/>
  <c r="AP165"/>
  <c r="AQ165"/>
  <c r="AR165"/>
  <c r="AZ165"/>
  <c r="BC165"/>
  <c r="BG165"/>
  <c r="AP166"/>
  <c r="AQ166"/>
  <c r="AR166"/>
  <c r="AZ166"/>
  <c r="BC166"/>
  <c r="BG166"/>
  <c r="AP167"/>
  <c r="AQ167"/>
  <c r="AR167"/>
  <c r="AZ167"/>
  <c r="BC167"/>
  <c r="BG167"/>
  <c r="AP168"/>
  <c r="AQ168"/>
  <c r="AR168"/>
  <c r="AZ168"/>
  <c r="BC168"/>
  <c r="BG168"/>
  <c r="AP169"/>
  <c r="AQ169"/>
  <c r="AR169"/>
  <c r="AZ169"/>
  <c r="BC169"/>
  <c r="BG169"/>
  <c r="AP170"/>
  <c r="AQ170"/>
  <c r="AR170"/>
  <c r="AZ170"/>
  <c r="BC170"/>
  <c r="BG170"/>
  <c r="AP171"/>
  <c r="AQ171"/>
  <c r="AR171"/>
  <c r="AZ171"/>
  <c r="BC171"/>
  <c r="BG171"/>
  <c r="AP172"/>
  <c r="AQ172"/>
  <c r="AR172"/>
  <c r="AZ172"/>
  <c r="BC172"/>
  <c r="BG172"/>
  <c r="AP173"/>
  <c r="AQ173"/>
  <c r="AR173"/>
  <c r="AZ173"/>
  <c r="BC173"/>
  <c r="BG173"/>
  <c r="AP174"/>
  <c r="AQ174"/>
  <c r="AR174"/>
  <c r="AZ174"/>
  <c r="BC174"/>
  <c r="BG174"/>
  <c r="AP175"/>
  <c r="AQ175"/>
  <c r="AR175"/>
  <c r="AZ175"/>
  <c r="BC175"/>
  <c r="BG175"/>
  <c r="AP176"/>
  <c r="AQ176"/>
  <c r="AR176"/>
  <c r="AZ176"/>
  <c r="BC176"/>
  <c r="BG176"/>
  <c r="AP177"/>
  <c r="AQ177"/>
  <c r="AR177"/>
  <c r="AZ177"/>
  <c r="BC177"/>
  <c r="BG177"/>
  <c r="AP178"/>
  <c r="AQ178"/>
  <c r="AR178"/>
  <c r="AZ178"/>
  <c r="BC178"/>
  <c r="BG178"/>
  <c r="AP179"/>
  <c r="AQ179"/>
  <c r="AR179"/>
  <c r="AZ179"/>
  <c r="BC179"/>
  <c r="BG179"/>
  <c r="AP180"/>
  <c r="AQ180"/>
  <c r="AR180"/>
  <c r="AZ180"/>
  <c r="BC180"/>
  <c r="BG180"/>
  <c r="AP181"/>
  <c r="AQ181"/>
  <c r="AR181"/>
  <c r="AZ181"/>
  <c r="BC181"/>
  <c r="BG181"/>
  <c r="AP182"/>
  <c r="AQ182"/>
  <c r="AR182"/>
  <c r="AZ182"/>
  <c r="BC182"/>
  <c r="BG182"/>
  <c r="AP183"/>
  <c r="AQ183"/>
  <c r="AR183"/>
  <c r="AZ183"/>
  <c r="BC183"/>
  <c r="BG183"/>
  <c r="AP184"/>
  <c r="AQ184"/>
  <c r="AR184"/>
  <c r="AZ184"/>
  <c r="BC184"/>
  <c r="BG184"/>
  <c r="AP185"/>
  <c r="AQ185"/>
  <c r="AR185"/>
  <c r="AZ185"/>
  <c r="BC185"/>
  <c r="BG185"/>
  <c r="AP186"/>
  <c r="AQ186"/>
  <c r="AR186"/>
  <c r="AZ186"/>
  <c r="BC186"/>
  <c r="BG186"/>
  <c r="AP187"/>
  <c r="AQ187"/>
  <c r="AR187"/>
  <c r="AZ187"/>
  <c r="BC187"/>
  <c r="BG187"/>
  <c r="AP188"/>
  <c r="AQ188"/>
  <c r="AR188"/>
  <c r="AZ188"/>
  <c r="BC188"/>
  <c r="BG188"/>
  <c r="AP189"/>
  <c r="AQ189"/>
  <c r="AR189"/>
  <c r="AZ189"/>
  <c r="BC189"/>
  <c r="BG189"/>
  <c r="AP190"/>
  <c r="AQ190"/>
  <c r="AR190"/>
  <c r="AZ190"/>
  <c r="BC190"/>
  <c r="BG190"/>
  <c r="AP191"/>
  <c r="AQ191"/>
  <c r="AR191"/>
  <c r="AZ191"/>
  <c r="BC191"/>
  <c r="BG191"/>
  <c r="AP192"/>
  <c r="AQ192"/>
  <c r="AR192"/>
  <c r="AZ192"/>
  <c r="BC192"/>
  <c r="BG192"/>
  <c r="AP193"/>
  <c r="AQ193"/>
  <c r="AR193"/>
  <c r="AZ193"/>
  <c r="BC193"/>
  <c r="BG193"/>
  <c r="AP194"/>
  <c r="AQ194"/>
  <c r="AR194"/>
  <c r="AZ194"/>
  <c r="BC194"/>
  <c r="BG194"/>
  <c r="AP195"/>
  <c r="AQ195"/>
  <c r="AR195"/>
  <c r="AZ195"/>
  <c r="BC195"/>
  <c r="BG195"/>
  <c r="AP196"/>
  <c r="AQ196"/>
  <c r="AR196"/>
  <c r="AZ196"/>
  <c r="BC196"/>
  <c r="BG196"/>
  <c r="AP197"/>
  <c r="AQ197"/>
  <c r="AR197"/>
  <c r="AZ197"/>
  <c r="BC197"/>
  <c r="BG197"/>
  <c r="AP198"/>
  <c r="AQ198"/>
  <c r="AR198"/>
  <c r="AZ198"/>
  <c r="BC198"/>
  <c r="BG198"/>
  <c r="AP199"/>
  <c r="AQ199"/>
  <c r="AR199"/>
  <c r="AZ199"/>
  <c r="BC199"/>
  <c r="BG199"/>
  <c r="AP200"/>
  <c r="AQ200"/>
  <c r="AR200"/>
  <c r="AZ200"/>
  <c r="BC200"/>
  <c r="BG200"/>
  <c r="AP201"/>
  <c r="AQ201"/>
  <c r="AR201"/>
  <c r="AZ201"/>
  <c r="BC201"/>
  <c r="BG201"/>
  <c r="AP202"/>
  <c r="AQ202"/>
  <c r="AR202"/>
  <c r="AZ202"/>
  <c r="BC202"/>
  <c r="BG202"/>
  <c r="AP203"/>
  <c r="AQ203"/>
  <c r="AR203"/>
  <c r="AZ203"/>
  <c r="BC203"/>
  <c r="BG203"/>
  <c r="AP204"/>
  <c r="AQ204"/>
  <c r="AR204"/>
  <c r="AZ204"/>
  <c r="BC204"/>
  <c r="BG204"/>
  <c r="AP205"/>
  <c r="AQ205"/>
  <c r="AR205"/>
  <c r="AZ205"/>
  <c r="BC205"/>
  <c r="BG205"/>
  <c r="AP206"/>
  <c r="AQ206"/>
  <c r="AR206"/>
  <c r="AZ206"/>
  <c r="BC206"/>
  <c r="BG206"/>
  <c r="AP207"/>
  <c r="AQ207"/>
  <c r="AR207"/>
  <c r="AZ207"/>
  <c r="BC207"/>
  <c r="BG207"/>
  <c r="AP208"/>
  <c r="AQ208"/>
  <c r="AR208"/>
  <c r="AZ208"/>
  <c r="BC208"/>
  <c r="BG208"/>
  <c r="AP209"/>
  <c r="AQ209"/>
  <c r="AR209"/>
  <c r="AZ209"/>
  <c r="BC209"/>
  <c r="BG209"/>
  <c r="AP210"/>
  <c r="AQ210"/>
  <c r="AR210"/>
  <c r="AZ210"/>
  <c r="BC210"/>
  <c r="BG210"/>
  <c r="AP211"/>
  <c r="AQ211"/>
  <c r="AR211"/>
  <c r="AZ211"/>
  <c r="BC211"/>
  <c r="BG211"/>
  <c r="AP212"/>
  <c r="AQ212"/>
  <c r="AR212"/>
  <c r="AZ212"/>
  <c r="BC212"/>
  <c r="BG212"/>
  <c r="AP213"/>
  <c r="AQ213"/>
  <c r="AR213"/>
  <c r="AZ213"/>
  <c r="BC213"/>
  <c r="BG213"/>
  <c r="AP214"/>
  <c r="AQ214"/>
  <c r="AR214"/>
  <c r="AZ214"/>
  <c r="BC214"/>
  <c r="BG214"/>
  <c r="AP215"/>
  <c r="AQ215"/>
  <c r="AR215"/>
  <c r="AZ215"/>
  <c r="BC215"/>
  <c r="BG215"/>
  <c r="AP216"/>
  <c r="AQ216"/>
  <c r="AR216"/>
  <c r="AZ216"/>
  <c r="BC216"/>
  <c r="BG216"/>
  <c r="AP217"/>
  <c r="AQ217"/>
  <c r="AR217"/>
  <c r="AZ217"/>
  <c r="BC217"/>
  <c r="BG217"/>
  <c r="AP218"/>
  <c r="AQ218"/>
  <c r="AR218"/>
  <c r="AZ218"/>
  <c r="BC218"/>
  <c r="BG218"/>
  <c r="AP219"/>
  <c r="AQ219"/>
  <c r="AR219"/>
  <c r="AZ219"/>
  <c r="BC219"/>
  <c r="BG219"/>
  <c r="AP220"/>
  <c r="AQ220"/>
  <c r="AR220"/>
  <c r="AZ220"/>
  <c r="BC220"/>
  <c r="BG220"/>
  <c r="AP221"/>
  <c r="AQ221"/>
  <c r="AR221"/>
  <c r="AZ221"/>
  <c r="BC221"/>
  <c r="BG221"/>
  <c r="AP222"/>
  <c r="AQ222"/>
  <c r="AR222"/>
  <c r="AZ222"/>
  <c r="BC222"/>
  <c r="BG222"/>
  <c r="AP223"/>
  <c r="AQ223"/>
  <c r="AR223"/>
  <c r="AZ223"/>
  <c r="BC223"/>
  <c r="BG223"/>
  <c r="AP224"/>
  <c r="AQ224"/>
  <c r="AR224"/>
  <c r="AZ224"/>
  <c r="BC224"/>
  <c r="BG224"/>
  <c r="AP225"/>
  <c r="AQ225"/>
  <c r="AR225"/>
  <c r="AZ225"/>
  <c r="BC225"/>
  <c r="BG225"/>
  <c r="AP226"/>
  <c r="AQ226"/>
  <c r="AR226"/>
  <c r="AZ226"/>
  <c r="BC226"/>
  <c r="BG226"/>
  <c r="AP227"/>
  <c r="AQ227"/>
  <c r="AR227"/>
  <c r="AZ227"/>
  <c r="BC227"/>
  <c r="BG227"/>
  <c r="AP228"/>
  <c r="AQ228"/>
  <c r="AR228"/>
  <c r="AZ228"/>
  <c r="BC228"/>
  <c r="BG228"/>
  <c r="AP229"/>
  <c r="AQ229"/>
  <c r="AR229"/>
  <c r="AZ229"/>
  <c r="BC229"/>
  <c r="BG229"/>
  <c r="AP230"/>
  <c r="AQ230"/>
  <c r="AR230"/>
  <c r="AZ230"/>
  <c r="BC230"/>
  <c r="BG230"/>
  <c r="AP231"/>
  <c r="AQ231"/>
  <c r="AR231"/>
  <c r="AZ231"/>
  <c r="BC231"/>
  <c r="BG231"/>
  <c r="AP232"/>
  <c r="AQ232"/>
  <c r="AR232"/>
  <c r="AZ232"/>
  <c r="BC232"/>
  <c r="BG232"/>
  <c r="AP233"/>
  <c r="AQ233"/>
  <c r="AR233"/>
  <c r="AZ233"/>
  <c r="BC233"/>
  <c r="BG233"/>
  <c r="AP234"/>
  <c r="AQ234"/>
  <c r="AR234"/>
  <c r="AZ234"/>
  <c r="BC234"/>
  <c r="BG234"/>
  <c r="AP235"/>
  <c r="AQ235"/>
  <c r="AR235"/>
  <c r="AZ235"/>
  <c r="BC235"/>
  <c r="BG235"/>
  <c r="AP236"/>
  <c r="AQ236"/>
  <c r="AR236"/>
  <c r="AZ236"/>
  <c r="BC236"/>
  <c r="BG236"/>
  <c r="AP237"/>
  <c r="AQ237"/>
  <c r="AR237"/>
  <c r="AZ237"/>
  <c r="BC237"/>
  <c r="BG237"/>
  <c r="AP238"/>
  <c r="AQ238"/>
  <c r="AR238"/>
  <c r="AZ238"/>
  <c r="BC238"/>
  <c r="BG238"/>
  <c r="AP239"/>
  <c r="AQ239"/>
  <c r="AR239"/>
  <c r="AZ239"/>
  <c r="BC239"/>
  <c r="BG239"/>
  <c r="AP240"/>
  <c r="AQ240"/>
  <c r="AR240"/>
  <c r="AZ240"/>
  <c r="BC240"/>
  <c r="BG240"/>
  <c r="AP241"/>
  <c r="AQ241"/>
  <c r="AR241"/>
  <c r="AZ241"/>
  <c r="BC241"/>
  <c r="BG241"/>
  <c r="AP242"/>
  <c r="AQ242"/>
  <c r="AR242"/>
  <c r="AZ242"/>
  <c r="BC242"/>
  <c r="BG242"/>
  <c r="AP243"/>
  <c r="AQ243"/>
  <c r="AR243"/>
  <c r="AZ243"/>
  <c r="BC243"/>
  <c r="BG243"/>
  <c r="AP244"/>
  <c r="AQ244"/>
  <c r="AR244"/>
  <c r="AZ244"/>
  <c r="BC244"/>
  <c r="BG244"/>
  <c r="AP245"/>
  <c r="AQ245"/>
  <c r="AR245"/>
  <c r="AZ245"/>
  <c r="BC245"/>
  <c r="BG245"/>
  <c r="AP246"/>
  <c r="AQ246"/>
  <c r="AR246"/>
  <c r="AZ246"/>
  <c r="BC246"/>
  <c r="BG246"/>
  <c r="AP247"/>
  <c r="AQ247"/>
  <c r="AR247"/>
  <c r="AZ247"/>
  <c r="BC247"/>
  <c r="BG247"/>
  <c r="AP248"/>
  <c r="AQ248"/>
  <c r="AR248"/>
  <c r="AZ248"/>
  <c r="BC248"/>
  <c r="BG248"/>
  <c r="AP249"/>
  <c r="AQ249"/>
  <c r="AR249"/>
  <c r="AZ249"/>
  <c r="BC249"/>
  <c r="BG249"/>
  <c r="AP250"/>
  <c r="AQ250"/>
  <c r="AR250"/>
  <c r="AZ250"/>
  <c r="BC250"/>
  <c r="BG250"/>
  <c r="BG5" l="1"/>
  <c r="BI6"/>
  <c r="BH55"/>
  <c r="BH5" s="1"/>
  <c r="BC5"/>
  <c r="AY5"/>
  <c r="A4" i="3"/>
  <c r="B4" s="1"/>
  <c r="AR6"/>
  <c r="AT6"/>
  <c r="AV6"/>
  <c r="AS7"/>
  <c r="AU7" s="1"/>
  <c r="AS8"/>
  <c r="AU8"/>
  <c r="AS9"/>
  <c r="AU9" s="1"/>
  <c r="AS10"/>
  <c r="AU10"/>
  <c r="AS11"/>
  <c r="AU11" s="1"/>
  <c r="AS12"/>
  <c r="AU12"/>
  <c r="AS13"/>
  <c r="AU13" s="1"/>
  <c r="AS14"/>
  <c r="AU14"/>
  <c r="AS15"/>
  <c r="AU15" s="1"/>
  <c r="AS16"/>
  <c r="AU16"/>
  <c r="AS17"/>
  <c r="AU17" s="1"/>
  <c r="AS18"/>
  <c r="AU18"/>
  <c r="AS19"/>
  <c r="AU19" s="1"/>
  <c r="AS20"/>
  <c r="AU20"/>
  <c r="AS21"/>
  <c r="AU21" s="1"/>
  <c r="AS22"/>
  <c r="AU22"/>
  <c r="AS23"/>
  <c r="AU23" s="1"/>
  <c r="AS24"/>
  <c r="AU24"/>
  <c r="AS25"/>
  <c r="AU25" s="1"/>
  <c r="AS26"/>
  <c r="AU26"/>
  <c r="AS27"/>
  <c r="AU27" s="1"/>
  <c r="AS28"/>
  <c r="AU28"/>
  <c r="AS29"/>
  <c r="AU29" s="1"/>
  <c r="AS30"/>
  <c r="AU30"/>
  <c r="AS31"/>
  <c r="AU31" s="1"/>
  <c r="AS32"/>
  <c r="AU32"/>
  <c r="AS33"/>
  <c r="AU33" s="1"/>
  <c r="AS34"/>
  <c r="AU34"/>
  <c r="AS35"/>
  <c r="AU35" s="1"/>
  <c r="AS36"/>
  <c r="AU36"/>
  <c r="AS37"/>
  <c r="AU37" s="1"/>
  <c r="AS38"/>
  <c r="AU38"/>
  <c r="AS39"/>
  <c r="AU39" s="1"/>
  <c r="AS40"/>
  <c r="AU40"/>
  <c r="AS41"/>
  <c r="AU41" s="1"/>
  <c r="AS42"/>
  <c r="AU42"/>
  <c r="AS43"/>
  <c r="AU43" s="1"/>
  <c r="AS44"/>
  <c r="AU44"/>
  <c r="AS45"/>
  <c r="AU45" s="1"/>
  <c r="AS46"/>
  <c r="AU46"/>
  <c r="AS47"/>
  <c r="AU47" s="1"/>
  <c r="AS48"/>
  <c r="AU48"/>
  <c r="AS49"/>
  <c r="AU49" s="1"/>
  <c r="AS50"/>
  <c r="AU50"/>
  <c r="AS51"/>
  <c r="AU51" s="1"/>
  <c r="AS52"/>
  <c r="AU52"/>
  <c r="AS53"/>
  <c r="AU53" s="1"/>
  <c r="AS54"/>
  <c r="AU54"/>
  <c r="AS55"/>
  <c r="AU55" s="1"/>
  <c r="AS56"/>
  <c r="AU56"/>
  <c r="AS57"/>
  <c r="AU57" s="1"/>
  <c r="AS58"/>
  <c r="AU58"/>
  <c r="AD63"/>
  <c r="AL63"/>
  <c r="AP63"/>
  <c r="AS63"/>
  <c r="AT63"/>
  <c r="AV63"/>
  <c r="AD64"/>
  <c r="AL64"/>
  <c r="AP64"/>
  <c r="AR64"/>
  <c r="AS64"/>
  <c r="AT64"/>
  <c r="AV64"/>
  <c r="AD66"/>
  <c r="AL66"/>
  <c r="D58" i="2"/>
  <c r="C58"/>
  <c r="BK6" i="4" l="1"/>
  <c r="BI5"/>
  <c r="BI55"/>
  <c r="BK55" s="1"/>
  <c r="BK62" s="1"/>
  <c r="AU6" i="3"/>
  <c r="AU63"/>
  <c r="E6" i="2"/>
  <c r="I6" s="1"/>
  <c r="E8"/>
  <c r="I8" s="1"/>
  <c r="E10"/>
  <c r="I10" s="1"/>
  <c r="E12"/>
  <c r="I12" s="1"/>
  <c r="E14"/>
  <c r="I14" s="1"/>
  <c r="E16"/>
  <c r="I16" s="1"/>
  <c r="E18"/>
  <c r="I18" s="1"/>
  <c r="E20"/>
  <c r="I20" s="1"/>
  <c r="E22"/>
  <c r="I22" s="1"/>
  <c r="E24"/>
  <c r="I24" s="1"/>
  <c r="E26"/>
  <c r="I26" s="1"/>
  <c r="E28"/>
  <c r="I28" s="1"/>
  <c r="E30"/>
  <c r="I30" s="1"/>
  <c r="E32"/>
  <c r="I32" s="1"/>
  <c r="E34"/>
  <c r="I34" s="1"/>
  <c r="E36"/>
  <c r="I36" s="1"/>
  <c r="E38"/>
  <c r="I38" s="1"/>
  <c r="E40"/>
  <c r="I40" s="1"/>
  <c r="E42"/>
  <c r="I42" s="1"/>
  <c r="E44"/>
  <c r="I44" s="1"/>
  <c r="E46"/>
  <c r="I46" s="1"/>
  <c r="E48"/>
  <c r="I48" s="1"/>
  <c r="E50"/>
  <c r="I50" s="1"/>
  <c r="E52"/>
  <c r="I52" s="1"/>
  <c r="E56"/>
  <c r="I56" s="1"/>
  <c r="C4" i="3"/>
  <c r="D4" s="1"/>
  <c r="E4" s="1"/>
  <c r="F4" s="1"/>
  <c r="G4" s="1"/>
  <c r="H4" s="1"/>
  <c r="I4" s="1"/>
  <c r="J4" s="1"/>
  <c r="K4" s="1"/>
  <c r="L4" s="1"/>
  <c r="M4" s="1"/>
  <c r="N4" s="1"/>
  <c r="O4" s="1"/>
  <c r="P4" s="1"/>
  <c r="Q4" s="1"/>
  <c r="R4" s="1"/>
  <c r="S4" s="1"/>
  <c r="T4" s="1"/>
  <c r="U4" s="1"/>
  <c r="V4" s="1"/>
  <c r="W4" s="1"/>
  <c r="X4" s="1"/>
  <c r="Y4" s="1"/>
  <c r="Z4" s="1"/>
  <c r="AA4" s="1"/>
  <c r="F5" i="2"/>
  <c r="J5" s="1"/>
  <c r="F7"/>
  <c r="J7" s="1"/>
  <c r="F9"/>
  <c r="J9" s="1"/>
  <c r="F11"/>
  <c r="J11" s="1"/>
  <c r="F13"/>
  <c r="J13" s="1"/>
  <c r="F15"/>
  <c r="J15" s="1"/>
  <c r="F17"/>
  <c r="J17" s="1"/>
  <c r="F19"/>
  <c r="J19" s="1"/>
  <c r="F21"/>
  <c r="J21" s="1"/>
  <c r="F23"/>
  <c r="J23" s="1"/>
  <c r="F25"/>
  <c r="J25" s="1"/>
  <c r="F27"/>
  <c r="J27" s="1"/>
  <c r="F29"/>
  <c r="J29" s="1"/>
  <c r="F31"/>
  <c r="J31" s="1"/>
  <c r="F33"/>
  <c r="J33" s="1"/>
  <c r="F35"/>
  <c r="J35" s="1"/>
  <c r="F37"/>
  <c r="J37" s="1"/>
  <c r="F39"/>
  <c r="J39" s="1"/>
  <c r="F41"/>
  <c r="J41" s="1"/>
  <c r="F43"/>
  <c r="J43" s="1"/>
  <c r="F45"/>
  <c r="J45" s="1"/>
  <c r="F47"/>
  <c r="F49"/>
  <c r="J49" s="1"/>
  <c r="F51"/>
  <c r="J51" s="1"/>
  <c r="F53"/>
  <c r="J53" s="1"/>
  <c r="F55"/>
  <c r="J55" s="1"/>
  <c r="E4"/>
  <c r="I4" s="1"/>
  <c r="E5"/>
  <c r="I5" s="1"/>
  <c r="E7"/>
  <c r="I7" s="1"/>
  <c r="E9"/>
  <c r="I9" s="1"/>
  <c r="E11"/>
  <c r="I11" s="1"/>
  <c r="E13"/>
  <c r="I13" s="1"/>
  <c r="E15"/>
  <c r="I15" s="1"/>
  <c r="E17"/>
  <c r="I17" s="1"/>
  <c r="E19"/>
  <c r="I19" s="1"/>
  <c r="E21"/>
  <c r="I21" s="1"/>
  <c r="E23"/>
  <c r="I23" s="1"/>
  <c r="E25"/>
  <c r="I25" s="1"/>
  <c r="E27"/>
  <c r="I27" s="1"/>
  <c r="E29"/>
  <c r="I29" s="1"/>
  <c r="E31"/>
  <c r="I31" s="1"/>
  <c r="E33"/>
  <c r="I33" s="1"/>
  <c r="E35"/>
  <c r="I35" s="1"/>
  <c r="E37"/>
  <c r="I37" s="1"/>
  <c r="E39"/>
  <c r="I39" s="1"/>
  <c r="E41"/>
  <c r="I41" s="1"/>
  <c r="E43"/>
  <c r="I43" s="1"/>
  <c r="E45"/>
  <c r="I45" s="1"/>
  <c r="E47"/>
  <c r="E49"/>
  <c r="I49" s="1"/>
  <c r="E51"/>
  <c r="I51" s="1"/>
  <c r="E53"/>
  <c r="I53" s="1"/>
  <c r="E55"/>
  <c r="I55" s="1"/>
  <c r="F4"/>
  <c r="J4" s="1"/>
  <c r="F50"/>
  <c r="J50" s="1"/>
  <c r="F54"/>
  <c r="J54" s="1"/>
  <c r="E54"/>
  <c r="I54" s="1"/>
  <c r="F6"/>
  <c r="J6" s="1"/>
  <c r="F8"/>
  <c r="J8" s="1"/>
  <c r="F10"/>
  <c r="J10" s="1"/>
  <c r="F12"/>
  <c r="J12" s="1"/>
  <c r="F14"/>
  <c r="J14" s="1"/>
  <c r="F16"/>
  <c r="J16" s="1"/>
  <c r="F18"/>
  <c r="J18" s="1"/>
  <c r="F20"/>
  <c r="J20" s="1"/>
  <c r="F22"/>
  <c r="J22" s="1"/>
  <c r="F24"/>
  <c r="J24" s="1"/>
  <c r="F26"/>
  <c r="J26" s="1"/>
  <c r="F28"/>
  <c r="J28" s="1"/>
  <c r="F30"/>
  <c r="J30" s="1"/>
  <c r="F32"/>
  <c r="J32" s="1"/>
  <c r="F34"/>
  <c r="J34" s="1"/>
  <c r="F36"/>
  <c r="J36" s="1"/>
  <c r="F38"/>
  <c r="J38" s="1"/>
  <c r="F40"/>
  <c r="J40" s="1"/>
  <c r="F42"/>
  <c r="J42" s="1"/>
  <c r="F44"/>
  <c r="J44" s="1"/>
  <c r="F46"/>
  <c r="J46" s="1"/>
  <c r="F48"/>
  <c r="J48" s="1"/>
  <c r="F52"/>
  <c r="J52" s="1"/>
  <c r="F56"/>
  <c r="J56" s="1"/>
  <c r="AU64" i="3"/>
  <c r="AS6"/>
  <c r="Q57" i="1"/>
  <c r="N57"/>
  <c r="J58" i="2" l="1"/>
  <c r="I58"/>
  <c r="BK61" i="4"/>
  <c r="BK5"/>
  <c r="BJ61"/>
  <c r="BJ62"/>
  <c r="E58" i="2"/>
  <c r="AB4" i="3"/>
  <c r="AC4"/>
  <c r="AD4" s="1"/>
  <c r="AE4" s="1"/>
  <c r="AF4" s="1"/>
  <c r="AG4" s="1"/>
  <c r="AH4" s="1"/>
  <c r="AI4" s="1"/>
  <c r="AJ4" s="1"/>
  <c r="AK4" s="1"/>
  <c r="AL4" s="1"/>
  <c r="AM4" s="1"/>
  <c r="AN4" s="1"/>
  <c r="AO4" s="1"/>
  <c r="AP4" s="1"/>
  <c r="AR4" s="1"/>
  <c r="AS4" s="1"/>
  <c r="AT4" s="1"/>
  <c r="AU4" s="1"/>
  <c r="AV4" s="1"/>
  <c r="F58" i="2"/>
</calcChain>
</file>

<file path=xl/comments1.xml><?xml version="1.0" encoding="utf-8"?>
<comments xmlns="http://schemas.openxmlformats.org/spreadsheetml/2006/main">
  <authors>
    <author>jgilmore-pyle</author>
    <author>PAREKH, Mukesh</author>
    <author>KONTIDOU, Fani</author>
  </authors>
  <commentList>
    <comment ref="AE4" authorId="0">
      <text>
        <r>
          <rPr>
            <sz val="8"/>
            <color indexed="81"/>
            <rFont val="Tahoma"/>
            <family val="2"/>
          </rPr>
          <t xml:space="preserve">The sum of the pupil-led factors (columns D:AB) plus lump sum and sparsity factor (columns AC, AD and AJ)  multiplied by the Fringe Factor (Adjusted Factors column H)-1
</t>
        </r>
        <r>
          <rPr>
            <sz val="9"/>
            <color indexed="81"/>
            <rFont val="Tahoma"/>
            <family val="2"/>
          </rPr>
          <t xml:space="preserve">
</t>
        </r>
      </text>
    </comment>
    <comment ref="AP4" authorId="1">
      <text>
        <r>
          <rPr>
            <sz val="8"/>
            <color indexed="81"/>
            <rFont val="Tahoma"/>
            <family val="2"/>
          </rPr>
          <t xml:space="preserve">Sum of columns E to G
</t>
        </r>
      </text>
    </comment>
    <comment ref="AQ4" authorId="1">
      <text>
        <r>
          <rPr>
            <sz val="8"/>
            <color indexed="81"/>
            <rFont val="Tahoma"/>
            <family val="2"/>
          </rPr>
          <t xml:space="preserve">Sum of columns H to AB
</t>
        </r>
      </text>
    </comment>
    <comment ref="AR4" authorId="1">
      <text>
        <r>
          <rPr>
            <sz val="8"/>
            <color indexed="81"/>
            <rFont val="Tahoma"/>
            <family val="2"/>
          </rPr>
          <t xml:space="preserve">Sum of columns AC to AO
</t>
        </r>
      </text>
    </comment>
    <comment ref="AS4" authorId="1">
      <text>
        <r>
          <rPr>
            <sz val="8"/>
            <color indexed="81"/>
            <rFont val="Tahoma"/>
            <family val="2"/>
          </rPr>
          <t>% Notional SEN entered in the Proforma tab multiplied by the relevant factors</t>
        </r>
      </text>
    </comment>
    <comment ref="AT4" authorId="1">
      <text>
        <r>
          <rPr>
            <sz val="8"/>
            <color indexed="81"/>
            <rFont val="Tahoma"/>
            <family val="2"/>
          </rPr>
          <t>Sum of columns AP to AR plus column AA of the Local Factors sheet 
(Other Adjustment to 14-15 Budget shares)</t>
        </r>
      </text>
    </comment>
    <comment ref="AU4" authorId="1">
      <text>
        <r>
          <rPr>
            <sz val="8"/>
            <color indexed="81"/>
            <rFont val="Tahoma"/>
            <family val="2"/>
          </rPr>
          <t xml:space="preserve">Total Schools Block funding allocated to primary phase pupils. The proportion of Primary NOR (incl reception uplift if applicable) to Total NOR has been used to apportion the funding from all the non-pupil-led factors and LAC.
</t>
        </r>
      </text>
    </comment>
    <comment ref="AV4" authorId="1">
      <text>
        <r>
          <rPr>
            <sz val="8"/>
            <color indexed="81"/>
            <rFont val="Tahoma"/>
            <family val="2"/>
          </rPr>
          <t xml:space="preserve">Total Schools Block funding allocated to secondary phase pupils. The proportion of Secondary NOR  to Total NOR has been used to apportion the funding from all the non-pupil-led factors and LAC.
</t>
        </r>
      </text>
    </comment>
    <comment ref="AW4" authorId="1">
      <text>
        <r>
          <rPr>
            <sz val="8"/>
            <color indexed="81"/>
            <rFont val="Tahoma"/>
            <family val="2"/>
          </rPr>
          <t>Total 15-16 Allocation - (Lump sum+Sparsity funding) *fringe factor - Post 16 DSG funding- Rates - 15-16 Total MFG Approved Exclusions</t>
        </r>
      </text>
    </comment>
    <comment ref="AX4" authorId="1">
      <text>
        <r>
          <rPr>
            <sz val="8"/>
            <color indexed="81"/>
            <rFont val="Tahoma"/>
            <family val="2"/>
          </rPr>
          <t xml:space="preserve">15-16 MFG Budget/ 15-16 Base NOR
</t>
        </r>
      </text>
    </comment>
    <comment ref="AZ4" authorId="1">
      <text>
        <r>
          <rPr>
            <sz val="8"/>
            <color indexed="81"/>
            <rFont val="Tahoma"/>
            <family val="2"/>
          </rPr>
          <t xml:space="preserve">(15-16 MFG Unit value- 14-15 MFG Unit Value) /14-15 MFG Unit Value
</t>
        </r>
      </text>
    </comment>
    <comment ref="BA4" authorId="2">
      <text>
        <r>
          <rPr>
            <sz val="8"/>
            <color indexed="81"/>
            <rFont val="Tahoma"/>
            <family val="2"/>
          </rPr>
          <t xml:space="preserve">The percentage by which the 14-15 MFG Unit Value is going to be adjusted depending the capping and scaling factors selected
</t>
        </r>
      </text>
    </comment>
    <comment ref="BB4" authorId="1">
      <text>
        <r>
          <rPr>
            <sz val="8"/>
            <color indexed="81"/>
            <rFont val="Tahoma"/>
            <family val="2"/>
          </rPr>
          <t xml:space="preserve">MFG Value adjustment * 14-15 MFG Unit Value* 15-16 Base NOR
</t>
        </r>
      </text>
    </comment>
    <comment ref="BC4" authorId="1">
      <text>
        <r>
          <rPr>
            <sz val="8"/>
            <color indexed="81"/>
            <rFont val="Tahoma"/>
            <family val="2"/>
          </rPr>
          <t xml:space="preserve"> Total Allocation + 15-16 MFG adjustment
</t>
        </r>
      </text>
    </comment>
    <comment ref="BD4" authorId="2">
      <text>
        <r>
          <rPr>
            <sz val="8"/>
            <color indexed="81"/>
            <rFont val="Tahoma"/>
            <family val="2"/>
          </rPr>
          <t xml:space="preserve">Post MFG Budget/15-16 Base NOR </t>
        </r>
      </text>
    </comment>
    <comment ref="BE4" authorId="1">
      <text>
        <r>
          <rPr>
            <sz val="8"/>
            <color indexed="81"/>
            <rFont val="Tahoma"/>
            <family val="2"/>
          </rPr>
          <t xml:space="preserve">(15-16 Post MFG per pupil Budget-14-15 Post MFG per pupil SBS)/14-15 Post MFG per pupil SBS
</t>
        </r>
      </text>
    </comment>
    <comment ref="BF4" authorId="1">
      <text>
        <r>
          <rPr>
            <sz val="8"/>
            <color indexed="81"/>
            <rFont val="Tahoma"/>
            <family val="2"/>
          </rPr>
          <t xml:space="preserve">Total De-delegation as a negative value as calculated in the De-delegation sheet
</t>
        </r>
      </text>
    </comment>
    <comment ref="BG4" authorId="1">
      <text>
        <r>
          <rPr>
            <sz val="8"/>
            <color indexed="81"/>
            <rFont val="Tahoma"/>
            <family val="2"/>
          </rPr>
          <t>Post MFG Budget + De-delegation</t>
        </r>
      </text>
    </comment>
  </commentList>
</comments>
</file>

<file path=xl/sharedStrings.xml><?xml version="1.0" encoding="utf-8"?>
<sst xmlns="http://schemas.openxmlformats.org/spreadsheetml/2006/main" count="18382" uniqueCount="225">
  <si>
    <t>FUNDING RATIO</t>
  </si>
  <si>
    <t>£ PER SECONDARY PUPIL</t>
  </si>
  <si>
    <t>£ PER PRIMARY PUPIL</t>
  </si>
  <si>
    <t>SECONDARY PUPILS</t>
  </si>
  <si>
    <t>PRIMARY PUPILS</t>
  </si>
  <si>
    <t>Avr secondary</t>
  </si>
  <si>
    <t>SECONDARY</t>
  </si>
  <si>
    <t>Avr Primary:</t>
  </si>
  <si>
    <t>PRIMARY</t>
  </si>
  <si>
    <t>£</t>
  </si>
  <si>
    <t>Dagenham Park Church of England School</t>
  </si>
  <si>
    <t>All Saints Catholic School and Technology College</t>
  </si>
  <si>
    <t>The Jo Richardson Community School</t>
  </si>
  <si>
    <t>The Sydney Russell School</t>
  </si>
  <si>
    <t>Robert Clack Comprehensive</t>
  </si>
  <si>
    <t>Eastbury Comprehensive School</t>
  </si>
  <si>
    <t>Eastbrook Comprehensive School</t>
  </si>
  <si>
    <t>Barking Abbey School</t>
  </si>
  <si>
    <t>Warren Comprehensive School</t>
  </si>
  <si>
    <t>Barking Riverside School</t>
  </si>
  <si>
    <t>Thames View Infants</t>
  </si>
  <si>
    <t>George Carey Church of England Primary School</t>
  </si>
  <si>
    <t>ST VINCENT'S CATHOLIC PRIMARY</t>
  </si>
  <si>
    <t>THE ST TERESA CATHOLIC PRIMARY SCH</t>
  </si>
  <si>
    <t>ST PETERS RC PRIMARY SCHOOL</t>
  </si>
  <si>
    <t>ST JOSEPHS CATHOLIC (DAGENHAM) SCHOOL</t>
  </si>
  <si>
    <t>ST JOSEPHS RC PRIMARY (BARKING)</t>
  </si>
  <si>
    <t>WILLIAM FORD C of E JUNIOR</t>
  </si>
  <si>
    <t>ST.  MARGARET'S Church of England PRIMARY School</t>
  </si>
  <si>
    <t>GASCOIGNE PRIMARY SCHOOL</t>
  </si>
  <si>
    <t>SOUTHWOOD PRIMARY</t>
  </si>
  <si>
    <t>HUNTERS HALL PRIMARY</t>
  </si>
  <si>
    <t>GODWIN PRIMARY</t>
  </si>
  <si>
    <t>MONTEAGLE PRIMARY</t>
  </si>
  <si>
    <t>RICHARD ALIBON PRIMARY</t>
  </si>
  <si>
    <t>JOHN PERRY PRIMARY</t>
  </si>
  <si>
    <t>Becontree Primary School</t>
  </si>
  <si>
    <t>RODING PRIMARY</t>
  </si>
  <si>
    <t>HENRY GREEN PRIMARY</t>
  </si>
  <si>
    <t>Five Elms Primary School</t>
  </si>
  <si>
    <t>PARSLOES PRIMARY</t>
  </si>
  <si>
    <t>WILLIAM BELLAMY PRIMARY</t>
  </si>
  <si>
    <t>THAMES VIEW JUNIOR</t>
  </si>
  <si>
    <t>Marks Gate Junior School</t>
  </si>
  <si>
    <t>Village Infants</t>
  </si>
  <si>
    <t>Valence Primary</t>
  </si>
  <si>
    <t>Thomas Arnold Primary</t>
  </si>
  <si>
    <t>WARREN JUNIOR</t>
  </si>
  <si>
    <t>LEYS PRIMARY SCHOOL</t>
  </si>
  <si>
    <t>RUSH GREEN PRIMARY</t>
  </si>
  <si>
    <t>MARSH GREEN PRIMARY</t>
  </si>
  <si>
    <t>MARKS GATE INFANTS</t>
  </si>
  <si>
    <t>GRAFTON PRIMARY</t>
  </si>
  <si>
    <t>Furze Infant School</t>
  </si>
  <si>
    <t>BEAM PRIMARY</t>
  </si>
  <si>
    <t>Ripple Primary School</t>
  </si>
  <si>
    <t>Manor Infant School</t>
  </si>
  <si>
    <t>Manor Junior School</t>
  </si>
  <si>
    <t>EASTBURY PRIMARY</t>
  </si>
  <si>
    <t>DOROTHY BARLEY INFANTS</t>
  </si>
  <si>
    <t>DOROTHY BARLEY JUNIOR SCHOOL</t>
  </si>
  <si>
    <t>The James Cambell Primary School</t>
  </si>
  <si>
    <t>Change (£)</t>
  </si>
  <si>
    <t>13-14 Equivalent £ per pupil (after cap/MFG, de-delegation and buy backs)</t>
  </si>
  <si>
    <t>% increase</t>
  </si>
  <si>
    <t>13-14 £ per pupil after cap and De-delegation</t>
  </si>
  <si>
    <t>13-14 £ per pupil</t>
  </si>
  <si>
    <t>12-13 £ per pupil</t>
  </si>
  <si>
    <t>Change in Pupil numbers</t>
  </si>
  <si>
    <t>INDICATIVE CHANGE IN SCHOOL FUNDING
(COLUMN J LESS K)</t>
  </si>
  <si>
    <t>ILLUSTRATIVE COST OF ADDITIONAL BUY BACKS (CATERING AND 14-16 SERVICES)*</t>
  </si>
  <si>
    <t>VARIANCE 
(COLUMN I MINUS COLUMN A)</t>
  </si>
  <si>
    <t>TOTAL FUNDING BEFORE EARLY YEARS, HIGH NEEDS, SIXTH FORM)
COLUMN G LESS H)</t>
  </si>
  <si>
    <t>ADDITIONAL DELEGATION TO BE DE-DELEGATED*</t>
  </si>
  <si>
    <t>POST MFG / CAP BUDGET
(COLUMN B PLUS F)</t>
  </si>
  <si>
    <t>MINIMUM FUNDING GUARANTEE
(CAP ON GAINS) / MFG PROTECTION</t>
  </si>
  <si>
    <t>DIFFERENCE BEFORE MFG AND CAP ON GAINS
(COLUMN D LESS A)</t>
  </si>
  <si>
    <t>NEW FORMULA PRIOR TO NEW DELEGATION
(COLUMN B LESS C)</t>
  </si>
  <si>
    <t>NEWLY DELEGATED FUNDING INCLUDED IN NEW MODEL*</t>
  </si>
  <si>
    <t>TOTAL ALLOCATION UNDER NEW MODEL</t>
  </si>
  <si>
    <t>12-13 CURRENT FUNDING (EXCLUDING EARLY YEARS, HIGH NEEDS, SIXTH FORM &amp; EXCLUDED ONE OFF FUNDING)</t>
  </si>
  <si>
    <t>NOR Oct 2012 (excludes ARP children)</t>
  </si>
  <si>
    <t>NOR Jan 2012 (excludes ARP children)</t>
  </si>
  <si>
    <t>SCHOOL NAME</t>
  </si>
  <si>
    <t>L</t>
  </si>
  <si>
    <t>K</t>
  </si>
  <si>
    <t>J</t>
  </si>
  <si>
    <t>I</t>
  </si>
  <si>
    <t>H</t>
  </si>
  <si>
    <t>G</t>
  </si>
  <si>
    <t>F</t>
  </si>
  <si>
    <t>E</t>
  </si>
  <si>
    <t>D</t>
  </si>
  <si>
    <t>C</t>
  </si>
  <si>
    <t>B</t>
  </si>
  <si>
    <t>A</t>
  </si>
  <si>
    <t>NORTHBURY PRIMARY SCHOOL</t>
  </si>
  <si>
    <t>Northbury Primary School</t>
  </si>
  <si>
    <t>RUSH GREEN PRIMARY SCHOOL</t>
  </si>
  <si>
    <t>Riverside</t>
  </si>
  <si>
    <t>Warren academy</t>
  </si>
  <si>
    <t>All Saints Catholic School</t>
  </si>
  <si>
    <t/>
  </si>
  <si>
    <t>Primary</t>
  </si>
  <si>
    <t>Secondary</t>
  </si>
  <si>
    <t>Dorothy Barley Junior School</t>
  </si>
  <si>
    <t>Dorothy Barley Infants</t>
  </si>
  <si>
    <t>Eastbury Primary</t>
  </si>
  <si>
    <t>Beam Primary</t>
  </si>
  <si>
    <t>Grafton Primary</t>
  </si>
  <si>
    <t>Marks Gate Infants</t>
  </si>
  <si>
    <t>Marsh Green Primary</t>
  </si>
  <si>
    <t>Rush Green Primary School</t>
  </si>
  <si>
    <t>Leys Primary School</t>
  </si>
  <si>
    <t>Warren Junior</t>
  </si>
  <si>
    <t>Thames View Junior</t>
  </si>
  <si>
    <t>William Bellamy Primary</t>
  </si>
  <si>
    <t>Parsloes Primary</t>
  </si>
  <si>
    <t>Henry Green Primary</t>
  </si>
  <si>
    <t>Roding Primary</t>
  </si>
  <si>
    <t>John Perry Primary</t>
  </si>
  <si>
    <t>Richard Alibon Primary</t>
  </si>
  <si>
    <t>Monteagle Primary</t>
  </si>
  <si>
    <t>Godwin Primary</t>
  </si>
  <si>
    <t>Hunters Hall Primary</t>
  </si>
  <si>
    <t>Southwood Primary</t>
  </si>
  <si>
    <t>Gascoigne Primary School</t>
  </si>
  <si>
    <t>St.  Margaret'S Church Of England Primary School</t>
  </si>
  <si>
    <t>William Ford C Of E Junior</t>
  </si>
  <si>
    <t>St Josephs Rc Primary (Barking)</t>
  </si>
  <si>
    <t>St Josephs Catholic (Dagenham) School</t>
  </si>
  <si>
    <t>St Peters Rc Primary School</t>
  </si>
  <si>
    <t>The St Teresa Catholic Primary Sch</t>
  </si>
  <si>
    <t>St Vincent'S Catholic Primary</t>
  </si>
  <si>
    <t>George Carey Church Of England Primary School</t>
  </si>
  <si>
    <t>Warren Academy</t>
  </si>
  <si>
    <t>Dagenham Park Church Of England School</t>
  </si>
  <si>
    <r>
      <t xml:space="preserve">2013-14 change from 2012-13 </t>
    </r>
    <r>
      <rPr>
        <b/>
        <vertAlign val="superscript"/>
        <sz val="8"/>
        <rFont val="Arial"/>
        <family val="2"/>
      </rPr>
      <t>note 1</t>
    </r>
  </si>
  <si>
    <t>Notes</t>
  </si>
  <si>
    <t>Excludes addtional delegation for de-delegated services but includes rate changes from 2012-13</t>
  </si>
  <si>
    <t>Post MFG gain / (loss) excl Rates</t>
  </si>
  <si>
    <t>Pupil numbers Change</t>
  </si>
  <si>
    <r>
      <t xml:space="preserve">2014-15 change from 2013-14 </t>
    </r>
    <r>
      <rPr>
        <b/>
        <vertAlign val="superscript"/>
        <sz val="8"/>
        <rFont val="Arial"/>
        <family val="2"/>
      </rPr>
      <t>note 2</t>
    </r>
  </si>
  <si>
    <t>Total</t>
  </si>
  <si>
    <t>Rates change</t>
  </si>
  <si>
    <t>Post MFG gain / (loss)</t>
  </si>
  <si>
    <t>2013-14 Budget (post MFG)</t>
  </si>
  <si>
    <t>Post De-delegation budget</t>
  </si>
  <si>
    <t>De-delegation</t>
  </si>
  <si>
    <t xml:space="preserve">Year on year % Change
</t>
  </si>
  <si>
    <t>14-15 Post MFG per pupil Budget</t>
  </si>
  <si>
    <t>14-15 Post MFG Budget</t>
  </si>
  <si>
    <t>14-15 MFG Adjustment</t>
  </si>
  <si>
    <t>MFG Value adjustment</t>
  </si>
  <si>
    <t>MFG % change</t>
  </si>
  <si>
    <t>13-14 MFG Unit Value</t>
  </si>
  <si>
    <t>14-15 MFG Unit Value</t>
  </si>
  <si>
    <t>14-15 MFG Budget</t>
  </si>
  <si>
    <t>Secondary Funding</t>
  </si>
  <si>
    <t>Primary Funding</t>
  </si>
  <si>
    <t>Total Allocation</t>
  </si>
  <si>
    <t>Notional SEN Budget</t>
  </si>
  <si>
    <t>School Factors total</t>
  </si>
  <si>
    <t>AEN Total</t>
  </si>
  <si>
    <t>Basic Entitlement Total</t>
  </si>
  <si>
    <t>14-15 Approved Exceptional  Circumstance 1
Reserved for Additional lump sum for schools amalgamated during FY13-14</t>
  </si>
  <si>
    <t>PFI</t>
  </si>
  <si>
    <t>Rates</t>
  </si>
  <si>
    <t>Split Sites</t>
  </si>
  <si>
    <t>Lump Sum</t>
  </si>
  <si>
    <t>Mobility (S)</t>
  </si>
  <si>
    <t>Mobility (P)</t>
  </si>
  <si>
    <t>Low Attainment (S)</t>
  </si>
  <si>
    <t>Low Attainment (P)</t>
  </si>
  <si>
    <t>LAC</t>
  </si>
  <si>
    <t>EAL (S)</t>
  </si>
  <si>
    <t>EAL (P)</t>
  </si>
  <si>
    <t>IDACI (S6)</t>
  </si>
  <si>
    <t>IDACI (S5)</t>
  </si>
  <si>
    <t>IDACI (P6)</t>
  </si>
  <si>
    <t>IDACI (P5)</t>
  </si>
  <si>
    <t>Free School Meals
(Secondary)</t>
  </si>
  <si>
    <t>Free School Meals 
(Primary)</t>
  </si>
  <si>
    <t>Basic Entitlement (KS4)</t>
  </si>
  <si>
    <t>Basic Entitlement (KS3)</t>
  </si>
  <si>
    <t>Basic Entitlement (Primary)</t>
  </si>
  <si>
    <t>School Name</t>
  </si>
  <si>
    <t>LAESTAB</t>
  </si>
  <si>
    <t>URN</t>
  </si>
  <si>
    <t>Appendix 6</t>
  </si>
  <si>
    <t>Final MODEL</t>
  </si>
  <si>
    <t>losers Secondary</t>
  </si>
  <si>
    <t>losers Primary</t>
  </si>
  <si>
    <t>Phase</t>
  </si>
  <si>
    <t>2014-15 Budget (post MFG)</t>
  </si>
  <si>
    <t>15-16 Post MFG per pupil Budget</t>
  </si>
  <si>
    <t>15-16 Post MFG Budget</t>
  </si>
  <si>
    <t>15-16 MFG Adjustment</t>
  </si>
  <si>
    <t>15-16 MFG Unit Value</t>
  </si>
  <si>
    <t>15-16 MFG Budget</t>
  </si>
  <si>
    <t>15-16 Approved Exceptional  Circumstance 6</t>
  </si>
  <si>
    <t>15-16 Approved Exceptional  Circumstance 5</t>
  </si>
  <si>
    <t>15-16 Approved Exceptional  Circumstance 4</t>
  </si>
  <si>
    <t>15-16 Approved Exceptional  Circumstance 3</t>
  </si>
  <si>
    <t>15-16 Approved Exceptional  Circumstance 2:
Reserved for additional sparsity lump sum</t>
  </si>
  <si>
    <t>15-16 Approved Exceptional  Circumstance 1:
Reserved for Additional lump sum for schools amalgamated during  FY14-15</t>
  </si>
  <si>
    <t>Historical Commitments of 6th Form Funding from DSG</t>
  </si>
  <si>
    <t>London Fringe</t>
  </si>
  <si>
    <t>Sparsity Funding</t>
  </si>
  <si>
    <t>IDACI (S4)</t>
  </si>
  <si>
    <t>IDACI (S3)</t>
  </si>
  <si>
    <t>IDACI (S2)</t>
  </si>
  <si>
    <t>IDACI (S1)</t>
  </si>
  <si>
    <t>IDACI (P4)</t>
  </si>
  <si>
    <t>IDACI (P3)</t>
  </si>
  <si>
    <t>IDACI (P2)</t>
  </si>
  <si>
    <t>IDACI (P1)</t>
  </si>
  <si>
    <t>Adjusted factors match</t>
  </si>
  <si>
    <t>2013 to 2016 (Proposed) Culumative gains / (losses)</t>
  </si>
  <si>
    <t>Pupil numbers Change 2013 -2014</t>
  </si>
  <si>
    <t>excludes rates adjustments</t>
  </si>
  <si>
    <t>Allocations as per Model B - school's forum 22 October, excludes rates adjustments</t>
  </si>
  <si>
    <t>Potential cumulative gains/losses 2012-16</t>
  </si>
  <si>
    <t>Appendix K</t>
  </si>
  <si>
    <r>
      <t xml:space="preserve">2015-16 change (model B) from 2014-15 </t>
    </r>
    <r>
      <rPr>
        <b/>
        <vertAlign val="superscript"/>
        <sz val="8"/>
        <rFont val="Arial"/>
        <family val="2"/>
      </rPr>
      <t>note 3</t>
    </r>
  </si>
</sst>
</file>

<file path=xl/styles.xml><?xml version="1.0" encoding="utf-8"?>
<styleSheet xmlns="http://schemas.openxmlformats.org/spreadsheetml/2006/main">
  <numFmts count="10">
    <numFmt numFmtId="6" formatCode="&quot;£&quot;#,##0;[Red]\-&quot;£&quot;#,##0"/>
    <numFmt numFmtId="44" formatCode="_-&quot;£&quot;* #,##0.00_-;\-&quot;£&quot;* #,##0.00_-;_-&quot;£&quot;* &quot;-&quot;??_-;_-@_-"/>
    <numFmt numFmtId="43" formatCode="_-* #,##0.00_-;\-* #,##0.00_-;_-* &quot;-&quot;??_-;_-@_-"/>
    <numFmt numFmtId="164" formatCode="_-* #,##0_-;\-* #,##0_-;_-* &quot;-&quot;??_-;_-@_-"/>
    <numFmt numFmtId="165" formatCode="#,##0;\(#,##0\)"/>
    <numFmt numFmtId="166" formatCode="#,##0.00;[Red]\(#,##0.00\)"/>
    <numFmt numFmtId="167" formatCode="#,##0;[Red]\(#,##0\)"/>
    <numFmt numFmtId="168" formatCode="&quot;£&quot;#,##0.00"/>
    <numFmt numFmtId="169" formatCode="&quot;£&quot;#,##0"/>
    <numFmt numFmtId="170" formatCode="_-&quot;£&quot;* #,##0.0000000_-;\-&quot;£&quot;* #,##0.0000000_-;_-&quot;£&quot;* &quot;-&quot;??_-;_-@_-"/>
  </numFmts>
  <fonts count="28">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sz val="10"/>
      <name val="Arial"/>
      <family val="2"/>
    </font>
    <font>
      <b/>
      <sz val="10"/>
      <name val="Arial"/>
      <family val="2"/>
    </font>
    <font>
      <sz val="11"/>
      <name val="Arial"/>
      <family val="2"/>
    </font>
    <font>
      <b/>
      <sz val="11"/>
      <name val="Arial"/>
      <family val="2"/>
    </font>
    <font>
      <b/>
      <vertAlign val="superscript"/>
      <sz val="8"/>
      <name val="Arial"/>
      <family val="2"/>
    </font>
    <font>
      <sz val="11"/>
      <name val="Calibri"/>
      <family val="2"/>
      <scheme val="minor"/>
    </font>
    <font>
      <b/>
      <sz val="11"/>
      <name val="Calibri"/>
      <family val="2"/>
      <scheme val="minor"/>
    </font>
    <font>
      <sz val="11"/>
      <color indexed="9"/>
      <name val="Calibri"/>
      <family val="2"/>
      <scheme val="minor"/>
    </font>
    <font>
      <b/>
      <sz val="16"/>
      <name val="Calibri"/>
      <family val="2"/>
      <scheme val="minor"/>
    </font>
    <font>
      <sz val="8"/>
      <color indexed="72"/>
      <name val="MS Sans Serif"/>
      <family val="2"/>
    </font>
    <font>
      <sz val="11"/>
      <color rgb="FFFF0000"/>
      <name val="Calibri"/>
      <family val="2"/>
      <scheme val="minor"/>
    </font>
    <font>
      <sz val="8"/>
      <color indexed="81"/>
      <name val="Tahoma"/>
      <family val="2"/>
    </font>
    <font>
      <sz val="9"/>
      <color indexed="81"/>
      <name val="Tahoma"/>
      <family val="2"/>
    </font>
    <font>
      <sz val="11"/>
      <color indexed="8"/>
      <name val="Calibri"/>
      <family val="2"/>
    </font>
    <font>
      <u/>
      <sz val="12"/>
      <color theme="10"/>
      <name val="Arial"/>
      <family val="2"/>
    </font>
    <font>
      <u/>
      <sz val="11"/>
      <color theme="10"/>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4"/>
      <name val="Arial"/>
      <family val="2"/>
    </font>
    <font>
      <b/>
      <sz val="14"/>
      <color theme="1"/>
      <name val="Arial"/>
      <family val="2"/>
    </font>
    <font>
      <b/>
      <sz val="14"/>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CCCCFF"/>
        <bgColor indexed="64"/>
      </patternFill>
    </fill>
    <fill>
      <patternFill patternType="solid">
        <fgColor rgb="FF9999FF"/>
        <bgColor indexed="64"/>
      </patternFill>
    </fill>
    <fill>
      <patternFill patternType="solid">
        <fgColor rgb="FFC0C0C0"/>
        <bgColor indexed="64"/>
      </patternFill>
    </fill>
    <fill>
      <patternFill patternType="solid">
        <fgColor indexed="9"/>
        <bgColor indexed="64"/>
      </patternFill>
    </fill>
  </fills>
  <borders count="45">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32">
    <xf numFmtId="0" fontId="0"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3" fillId="0" borderId="0"/>
    <xf numFmtId="9" fontId="5" fillId="0" borderId="0" applyFont="0" applyFill="0" applyBorder="0" applyAlignment="0" applyProtection="0"/>
    <xf numFmtId="0" fontId="2" fillId="0" borderId="0"/>
    <xf numFmtId="44" fontId="5" fillId="0" borderId="0" applyFont="0" applyFill="0" applyBorder="0" applyAlignment="0" applyProtection="0"/>
    <xf numFmtId="0" fontId="14" fillId="0" borderId="0" applyAlignment="0">
      <alignment vertical="top" wrapText="1"/>
      <protection locked="0"/>
    </xf>
    <xf numFmtId="9" fontId="3" fillId="0" borderId="0" applyFont="0" applyFill="0" applyBorder="0" applyAlignment="0" applyProtection="0"/>
    <xf numFmtId="0" fontId="5" fillId="0" borderId="0"/>
    <xf numFmtId="0" fontId="18" fillId="0" borderId="0"/>
    <xf numFmtId="43" fontId="3"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5" fillId="0" borderId="0"/>
    <xf numFmtId="0" fontId="3" fillId="0" borderId="0"/>
    <xf numFmtId="0" fontId="2" fillId="0" borderId="0"/>
    <xf numFmtId="0" fontId="5" fillId="0" borderId="0"/>
    <xf numFmtId="0" fontId="2" fillId="0" borderId="0"/>
    <xf numFmtId="40" fontId="21" fillId="11" borderId="0">
      <alignment horizontal="right"/>
    </xf>
    <xf numFmtId="0" fontId="22" fillId="11" borderId="0">
      <alignment horizontal="right"/>
    </xf>
    <xf numFmtId="0" fontId="23" fillId="11" borderId="29"/>
    <xf numFmtId="0" fontId="23" fillId="0" borderId="0" applyBorder="0">
      <alignment horizontal="centerContinuous"/>
    </xf>
    <xf numFmtId="0" fontId="24" fillId="0" borderId="0" applyBorder="0">
      <alignment horizontal="centerContinuous"/>
    </xf>
    <xf numFmtId="9" fontId="5" fillId="0" borderId="0" applyFont="0" applyFill="0" applyBorder="0" applyAlignment="0" applyProtection="0"/>
  </cellStyleXfs>
  <cellXfs count="289">
    <xf numFmtId="0" fontId="0" fillId="0" borderId="0" xfId="0"/>
    <xf numFmtId="0" fontId="5" fillId="0" borderId="0" xfId="4"/>
    <xf numFmtId="164" fontId="5" fillId="0" borderId="0" xfId="1" applyNumberFormat="1"/>
    <xf numFmtId="0" fontId="5" fillId="0" borderId="0" xfId="4" applyFont="1"/>
    <xf numFmtId="0" fontId="6" fillId="0" borderId="0" xfId="4" applyFont="1"/>
    <xf numFmtId="165" fontId="5" fillId="0" borderId="0" xfId="4" applyNumberFormat="1"/>
    <xf numFmtId="2" fontId="5" fillId="0" borderId="0" xfId="4" applyNumberFormat="1" applyFont="1" applyBorder="1"/>
    <xf numFmtId="2" fontId="6" fillId="0" borderId="1" xfId="4" applyNumberFormat="1" applyFont="1" applyBorder="1"/>
    <xf numFmtId="2" fontId="5" fillId="0" borderId="0" xfId="4" applyNumberFormat="1" applyBorder="1"/>
    <xf numFmtId="0" fontId="5" fillId="0" borderId="0" xfId="4" applyNumberFormat="1" applyBorder="1"/>
    <xf numFmtId="2" fontId="5" fillId="0" borderId="0" xfId="4" applyNumberFormat="1"/>
    <xf numFmtId="2" fontId="5" fillId="2" borderId="1" xfId="4" applyNumberFormat="1" applyFill="1" applyBorder="1"/>
    <xf numFmtId="2" fontId="5" fillId="0" borderId="1" xfId="4" applyNumberFormat="1" applyBorder="1"/>
    <xf numFmtId="0" fontId="5" fillId="0" borderId="0" xfId="4" applyFill="1"/>
    <xf numFmtId="164" fontId="5" fillId="0" borderId="0" xfId="1" applyNumberFormat="1" applyFill="1"/>
    <xf numFmtId="0" fontId="5" fillId="0" borderId="0" xfId="4" applyFont="1" applyBorder="1"/>
    <xf numFmtId="0" fontId="6" fillId="0" borderId="2" xfId="4" applyFont="1" applyBorder="1"/>
    <xf numFmtId="0" fontId="5" fillId="0" borderId="0" xfId="4" applyBorder="1"/>
    <xf numFmtId="0" fontId="5" fillId="0" borderId="2" xfId="4" applyBorder="1"/>
    <xf numFmtId="164" fontId="5" fillId="0" borderId="0" xfId="1" applyNumberFormat="1" applyFont="1" applyBorder="1"/>
    <xf numFmtId="164" fontId="6" fillId="0" borderId="2" xfId="1" applyNumberFormat="1" applyFont="1" applyBorder="1"/>
    <xf numFmtId="164" fontId="0" fillId="0" borderId="0" xfId="1" applyNumberFormat="1" applyFont="1" applyBorder="1"/>
    <xf numFmtId="0" fontId="0" fillId="0" borderId="0" xfId="1" applyNumberFormat="1" applyFont="1" applyBorder="1"/>
    <xf numFmtId="164" fontId="0" fillId="0" borderId="0" xfId="1" applyNumberFormat="1" applyFont="1"/>
    <xf numFmtId="164" fontId="0" fillId="0" borderId="2" xfId="1" applyNumberFormat="1" applyFont="1" applyBorder="1"/>
    <xf numFmtId="164" fontId="5" fillId="0" borderId="3" xfId="4" applyNumberFormat="1" applyBorder="1"/>
    <xf numFmtId="164" fontId="5" fillId="0" borderId="3" xfId="1" applyNumberFormat="1" applyBorder="1"/>
    <xf numFmtId="0" fontId="5" fillId="0" borderId="3" xfId="4" applyBorder="1" applyAlignment="1">
      <alignment horizontal="right"/>
    </xf>
    <xf numFmtId="0" fontId="5" fillId="0" borderId="4" xfId="4" applyBorder="1"/>
    <xf numFmtId="164" fontId="5" fillId="0" borderId="0" xfId="4" applyNumberFormat="1" applyBorder="1"/>
    <xf numFmtId="164" fontId="5" fillId="0" borderId="0" xfId="1" applyNumberFormat="1" applyBorder="1"/>
    <xf numFmtId="0" fontId="5" fillId="0" borderId="0" xfId="4" applyBorder="1" applyAlignment="1">
      <alignment horizontal="right"/>
    </xf>
    <xf numFmtId="0" fontId="5" fillId="0" borderId="5" xfId="4" applyBorder="1"/>
    <xf numFmtId="164" fontId="6" fillId="0" borderId="6" xfId="1" applyNumberFormat="1" applyFont="1" applyBorder="1"/>
    <xf numFmtId="164" fontId="0" fillId="0" borderId="6" xfId="1" applyNumberFormat="1" applyFont="1" applyBorder="1"/>
    <xf numFmtId="0" fontId="5" fillId="0" borderId="7" xfId="4" applyFill="1" applyBorder="1" applyAlignment="1">
      <alignment horizontal="center"/>
    </xf>
    <xf numFmtId="164" fontId="5" fillId="0" borderId="7" xfId="1" applyNumberFormat="1" applyFill="1" applyBorder="1" applyAlignment="1">
      <alignment horizontal="center"/>
    </xf>
    <xf numFmtId="164" fontId="5" fillId="0" borderId="7" xfId="1" applyNumberFormat="1" applyBorder="1" applyAlignment="1">
      <alignment horizontal="center"/>
    </xf>
    <xf numFmtId="0" fontId="5" fillId="0" borderId="7" xfId="4" applyBorder="1" applyAlignment="1">
      <alignment horizontal="center"/>
    </xf>
    <xf numFmtId="0" fontId="5" fillId="0" borderId="7" xfId="4" applyBorder="1"/>
    <xf numFmtId="0" fontId="5" fillId="0" borderId="8" xfId="4" applyBorder="1"/>
    <xf numFmtId="165" fontId="5" fillId="0" borderId="0" xfId="4" applyNumberFormat="1" applyFont="1"/>
    <xf numFmtId="165" fontId="6" fillId="0" borderId="0" xfId="4" applyNumberFormat="1" applyFont="1"/>
    <xf numFmtId="165" fontId="4" fillId="0" borderId="9" xfId="4" applyNumberFormat="1" applyFont="1" applyBorder="1"/>
    <xf numFmtId="0" fontId="4" fillId="0" borderId="0" xfId="4" applyFont="1"/>
    <xf numFmtId="165" fontId="7" fillId="0" borderId="0" xfId="2" applyNumberFormat="1" applyFont="1" applyFill="1" applyBorder="1" applyProtection="1"/>
    <xf numFmtId="0" fontId="7" fillId="0" borderId="0" xfId="4" applyFont="1" applyProtection="1"/>
    <xf numFmtId="166" fontId="5" fillId="0" borderId="10" xfId="4" applyNumberFormat="1" applyBorder="1"/>
    <xf numFmtId="164" fontId="5" fillId="0" borderId="10" xfId="1" applyNumberFormat="1" applyBorder="1"/>
    <xf numFmtId="164" fontId="5" fillId="0" borderId="10" xfId="4" applyNumberFormat="1" applyBorder="1"/>
    <xf numFmtId="10" fontId="5" fillId="0" borderId="10" xfId="3" applyNumberFormat="1" applyBorder="1"/>
    <xf numFmtId="0" fontId="5" fillId="0" borderId="10" xfId="4" applyBorder="1"/>
    <xf numFmtId="165" fontId="7" fillId="0" borderId="10" xfId="2" applyNumberFormat="1" applyFont="1" applyFill="1" applyBorder="1" applyProtection="1"/>
    <xf numFmtId="165" fontId="5" fillId="0" borderId="10" xfId="4" applyNumberFormat="1" applyFont="1" applyBorder="1"/>
    <xf numFmtId="164" fontId="0" fillId="0" borderId="10" xfId="1" applyNumberFormat="1" applyFont="1" applyBorder="1"/>
    <xf numFmtId="0" fontId="7" fillId="0" borderId="10" xfId="4" applyFont="1" applyBorder="1" applyProtection="1"/>
    <xf numFmtId="167" fontId="5" fillId="0" borderId="11" xfId="4" applyNumberFormat="1" applyBorder="1"/>
    <xf numFmtId="164" fontId="5" fillId="0" borderId="11" xfId="1" applyNumberFormat="1" applyBorder="1"/>
    <xf numFmtId="164" fontId="5" fillId="0" borderId="11" xfId="4" applyNumberFormat="1" applyBorder="1"/>
    <xf numFmtId="10" fontId="5" fillId="0" borderId="11" xfId="3" applyNumberFormat="1" applyBorder="1"/>
    <xf numFmtId="165" fontId="7" fillId="0" borderId="11" xfId="2" applyNumberFormat="1" applyFont="1" applyFill="1" applyBorder="1" applyProtection="1"/>
    <xf numFmtId="165" fontId="5" fillId="0" borderId="11" xfId="4" applyNumberFormat="1" applyFont="1" applyBorder="1"/>
    <xf numFmtId="164" fontId="0" fillId="0" borderId="11" xfId="1" applyNumberFormat="1" applyFont="1" applyBorder="1"/>
    <xf numFmtId="0" fontId="7" fillId="0" borderId="11" xfId="4" applyFont="1" applyBorder="1" applyProtection="1"/>
    <xf numFmtId="167" fontId="5" fillId="0" borderId="12" xfId="4" applyNumberFormat="1" applyBorder="1"/>
    <xf numFmtId="164" fontId="5" fillId="0" borderId="12" xfId="1" applyNumberFormat="1" applyBorder="1"/>
    <xf numFmtId="164" fontId="5" fillId="0" borderId="12" xfId="4" applyNumberFormat="1" applyBorder="1"/>
    <xf numFmtId="10" fontId="5" fillId="0" borderId="12" xfId="3" applyNumberFormat="1" applyBorder="1"/>
    <xf numFmtId="165" fontId="7" fillId="0" borderId="12" xfId="2" applyNumberFormat="1" applyFont="1" applyFill="1" applyBorder="1" applyProtection="1"/>
    <xf numFmtId="165" fontId="5" fillId="0" borderId="12" xfId="4" applyNumberFormat="1" applyFont="1" applyBorder="1"/>
    <xf numFmtId="164" fontId="0" fillId="0" borderId="12" xfId="1" applyNumberFormat="1" applyFont="1" applyBorder="1"/>
    <xf numFmtId="0" fontId="7" fillId="0" borderId="12" xfId="4" applyFont="1" applyBorder="1" applyProtection="1"/>
    <xf numFmtId="167" fontId="5" fillId="0" borderId="13" xfId="4" applyNumberFormat="1" applyBorder="1"/>
    <xf numFmtId="164" fontId="5" fillId="0" borderId="13" xfId="1" applyNumberFormat="1" applyBorder="1"/>
    <xf numFmtId="164" fontId="5" fillId="0" borderId="13" xfId="4" applyNumberFormat="1" applyBorder="1"/>
    <xf numFmtId="10" fontId="5" fillId="0" borderId="13" xfId="3" applyNumberFormat="1" applyBorder="1"/>
    <xf numFmtId="165" fontId="7" fillId="0" borderId="13" xfId="2" applyNumberFormat="1" applyFont="1" applyFill="1" applyBorder="1" applyProtection="1"/>
    <xf numFmtId="164" fontId="5" fillId="0" borderId="14" xfId="1" applyNumberFormat="1" applyBorder="1"/>
    <xf numFmtId="165" fontId="5" fillId="0" borderId="13" xfId="4" applyNumberFormat="1" applyFont="1" applyBorder="1"/>
    <xf numFmtId="164" fontId="0" fillId="0" borderId="13" xfId="1" applyNumberFormat="1" applyFont="1" applyBorder="1"/>
    <xf numFmtId="0" fontId="7" fillId="0" borderId="13" xfId="4" applyFont="1" applyBorder="1" applyProtection="1"/>
    <xf numFmtId="167" fontId="5" fillId="0" borderId="14" xfId="4" applyNumberFormat="1" applyBorder="1"/>
    <xf numFmtId="164" fontId="5" fillId="0" borderId="14" xfId="4" applyNumberFormat="1" applyBorder="1"/>
    <xf numFmtId="10" fontId="5" fillId="0" borderId="14" xfId="3" applyNumberFormat="1" applyBorder="1"/>
    <xf numFmtId="165" fontId="7" fillId="0" borderId="14" xfId="2" applyNumberFormat="1" applyFont="1" applyFill="1" applyBorder="1" applyProtection="1"/>
    <xf numFmtId="165" fontId="5" fillId="0" borderId="14" xfId="4" applyNumberFormat="1" applyFont="1" applyBorder="1"/>
    <xf numFmtId="164" fontId="0" fillId="0" borderId="14" xfId="1" applyNumberFormat="1" applyFont="1" applyBorder="1"/>
    <xf numFmtId="0" fontId="7" fillId="0" borderId="14" xfId="4" applyFont="1" applyBorder="1" applyProtection="1"/>
    <xf numFmtId="164" fontId="6" fillId="0" borderId="9" xfId="1" applyNumberFormat="1" applyFont="1" applyBorder="1" applyAlignment="1">
      <alignment horizontal="center" vertical="center" wrapText="1"/>
    </xf>
    <xf numFmtId="0" fontId="6" fillId="0" borderId="9" xfId="4" applyFont="1" applyBorder="1" applyAlignment="1">
      <alignment horizontal="center" vertical="center" wrapText="1"/>
    </xf>
    <xf numFmtId="165" fontId="7" fillId="0" borderId="9" xfId="2" applyNumberFormat="1" applyFont="1" applyFill="1" applyBorder="1" applyAlignment="1" applyProtection="1">
      <alignment horizontal="center" vertical="center" wrapText="1"/>
    </xf>
    <xf numFmtId="165" fontId="8" fillId="0" borderId="9" xfId="2" applyNumberFormat="1" applyFont="1" applyFill="1" applyBorder="1" applyAlignment="1" applyProtection="1">
      <alignment horizontal="center" vertical="center" wrapText="1"/>
    </xf>
    <xf numFmtId="164" fontId="8" fillId="0" borderId="9" xfId="1" applyNumberFormat="1" applyFont="1" applyFill="1" applyBorder="1" applyAlignment="1" applyProtection="1">
      <alignment horizontal="center" vertical="center" wrapText="1"/>
    </xf>
    <xf numFmtId="0" fontId="8" fillId="0" borderId="9" xfId="4" applyFont="1" applyFill="1" applyBorder="1" applyAlignment="1" applyProtection="1">
      <alignment horizontal="center" vertical="center" wrapText="1"/>
    </xf>
    <xf numFmtId="0" fontId="5" fillId="0" borderId="0" xfId="4" applyAlignment="1">
      <alignment horizontal="center"/>
    </xf>
    <xf numFmtId="164" fontId="5" fillId="0" borderId="0" xfId="1" applyNumberFormat="1" applyAlignment="1">
      <alignment horizontal="center"/>
    </xf>
    <xf numFmtId="0" fontId="5" fillId="0" borderId="0" xfId="4" applyFont="1" applyAlignment="1">
      <alignment horizontal="center"/>
    </xf>
    <xf numFmtId="0" fontId="6" fillId="0" borderId="0" xfId="4" applyFont="1" applyAlignment="1">
      <alignment horizontal="center"/>
    </xf>
    <xf numFmtId="165" fontId="8" fillId="2" borderId="9" xfId="2" applyNumberFormat="1" applyFont="1" applyFill="1" applyBorder="1" applyAlignment="1" applyProtection="1">
      <alignment horizontal="center" vertical="center" wrapText="1"/>
    </xf>
    <xf numFmtId="165" fontId="5" fillId="2" borderId="14" xfId="4" applyNumberFormat="1" applyFont="1" applyFill="1" applyBorder="1"/>
    <xf numFmtId="165" fontId="5" fillId="2" borderId="11" xfId="4" applyNumberFormat="1" applyFont="1" applyFill="1" applyBorder="1"/>
    <xf numFmtId="165" fontId="5" fillId="2" borderId="13" xfId="4" applyNumberFormat="1" applyFont="1" applyFill="1" applyBorder="1"/>
    <xf numFmtId="165" fontId="5" fillId="2" borderId="12" xfId="4" applyNumberFormat="1" applyFont="1" applyFill="1" applyBorder="1"/>
    <xf numFmtId="165" fontId="5" fillId="2" borderId="10" xfId="4" applyNumberFormat="1" applyFont="1" applyFill="1" applyBorder="1"/>
    <xf numFmtId="0" fontId="5" fillId="2" borderId="0" xfId="4" applyFont="1" applyFill="1"/>
    <xf numFmtId="165" fontId="4" fillId="2" borderId="9" xfId="4" applyNumberFormat="1" applyFont="1" applyFill="1" applyBorder="1"/>
    <xf numFmtId="165" fontId="8" fillId="2" borderId="14" xfId="2" applyNumberFormat="1" applyFont="1" applyFill="1" applyBorder="1" applyProtection="1"/>
    <xf numFmtId="165" fontId="8" fillId="2" borderId="11" xfId="2" applyNumberFormat="1" applyFont="1" applyFill="1" applyBorder="1" applyProtection="1"/>
    <xf numFmtId="165" fontId="8" fillId="2" borderId="13" xfId="2" applyNumberFormat="1" applyFont="1" applyFill="1" applyBorder="1" applyProtection="1"/>
    <xf numFmtId="165" fontId="8" fillId="2" borderId="12" xfId="2" applyNumberFormat="1" applyFont="1" applyFill="1" applyBorder="1" applyProtection="1"/>
    <xf numFmtId="165" fontId="8" fillId="2" borderId="10" xfId="2" applyNumberFormat="1" applyFont="1" applyFill="1" applyBorder="1" applyProtection="1"/>
    <xf numFmtId="0" fontId="6" fillId="2" borderId="0" xfId="4" applyFont="1" applyFill="1"/>
    <xf numFmtId="1" fontId="5" fillId="0" borderId="0" xfId="4" applyNumberFormat="1"/>
    <xf numFmtId="165" fontId="7" fillId="2" borderId="11" xfId="2" applyNumberFormat="1" applyFont="1" applyFill="1" applyBorder="1" applyProtection="1"/>
    <xf numFmtId="10" fontId="7" fillId="0" borderId="11" xfId="2" applyNumberFormat="1" applyFont="1" applyFill="1" applyBorder="1" applyProtection="1"/>
    <xf numFmtId="0" fontId="5" fillId="0" borderId="0" xfId="4" applyFont="1" applyFill="1" applyAlignment="1">
      <alignment horizontal="center"/>
    </xf>
    <xf numFmtId="0" fontId="6" fillId="0" borderId="0" xfId="4" applyFont="1" applyFill="1" applyAlignment="1">
      <alignment horizontal="center"/>
    </xf>
    <xf numFmtId="165" fontId="8" fillId="0" borderId="14" xfId="2" applyNumberFormat="1" applyFont="1" applyFill="1" applyBorder="1" applyProtection="1"/>
    <xf numFmtId="165" fontId="8" fillId="0" borderId="11" xfId="2" applyNumberFormat="1" applyFont="1" applyFill="1" applyBorder="1" applyProtection="1"/>
    <xf numFmtId="165" fontId="8" fillId="0" borderId="13" xfId="2" applyNumberFormat="1" applyFont="1" applyFill="1" applyBorder="1" applyProtection="1"/>
    <xf numFmtId="165" fontId="8" fillId="0" borderId="12" xfId="2" applyNumberFormat="1" applyFont="1" applyFill="1" applyBorder="1" applyProtection="1"/>
    <xf numFmtId="165" fontId="8" fillId="0" borderId="10" xfId="2" applyNumberFormat="1" applyFont="1" applyFill="1" applyBorder="1" applyProtection="1"/>
    <xf numFmtId="0" fontId="6" fillId="0" borderId="0" xfId="4" applyNumberFormat="1" applyFont="1" applyFill="1"/>
    <xf numFmtId="0" fontId="5" fillId="0" borderId="0" xfId="4" applyFont="1" applyFill="1"/>
    <xf numFmtId="0" fontId="6" fillId="0" borderId="0" xfId="4" applyFont="1" applyFill="1"/>
    <xf numFmtId="165" fontId="4" fillId="0" borderId="9" xfId="4" applyNumberFormat="1" applyFont="1" applyFill="1" applyBorder="1"/>
    <xf numFmtId="165" fontId="5" fillId="0" borderId="0" xfId="4" applyNumberFormat="1" applyFont="1" applyFill="1"/>
    <xf numFmtId="165" fontId="6" fillId="0" borderId="0" xfId="4" applyNumberFormat="1" applyFont="1" applyFill="1"/>
    <xf numFmtId="0" fontId="10" fillId="3" borderId="0" xfId="10" applyFont="1" applyFill="1" applyProtection="1">
      <protection locked="0"/>
    </xf>
    <xf numFmtId="0" fontId="10" fillId="3" borderId="0" xfId="10" applyFont="1" applyFill="1" applyAlignment="1" applyProtection="1">
      <alignment horizontal="right"/>
    </xf>
    <xf numFmtId="0" fontId="10" fillId="4" borderId="0" xfId="10" applyFont="1" applyFill="1" applyAlignment="1" applyProtection="1">
      <alignment horizontal="right"/>
    </xf>
    <xf numFmtId="10" fontId="10" fillId="3" borderId="0" xfId="9" applyNumberFormat="1" applyFont="1" applyFill="1" applyAlignment="1" applyProtection="1">
      <alignment horizontal="right"/>
    </xf>
    <xf numFmtId="168" fontId="10" fillId="3" borderId="0" xfId="10" applyNumberFormat="1" applyFont="1" applyFill="1" applyAlignment="1" applyProtection="1">
      <alignment horizontal="right"/>
    </xf>
    <xf numFmtId="44" fontId="11" fillId="3" borderId="0" xfId="11" applyFont="1" applyFill="1" applyAlignment="1" applyProtection="1">
      <alignment horizontal="right"/>
    </xf>
    <xf numFmtId="44" fontId="10" fillId="3" borderId="0" xfId="11" applyFont="1" applyFill="1" applyAlignment="1" applyProtection="1">
      <alignment horizontal="right"/>
    </xf>
    <xf numFmtId="44" fontId="12" fillId="3" borderId="0" xfId="11" applyFont="1" applyFill="1" applyAlignment="1" applyProtection="1">
      <alignment horizontal="right"/>
    </xf>
    <xf numFmtId="44" fontId="10" fillId="3" borderId="0" xfId="11" applyFont="1" applyFill="1" applyBorder="1" applyAlignment="1" applyProtection="1">
      <alignment horizontal="right"/>
    </xf>
    <xf numFmtId="0" fontId="10" fillId="3" borderId="0" xfId="10" applyFont="1" applyFill="1" applyAlignment="1" applyProtection="1">
      <alignment horizontal="left"/>
    </xf>
    <xf numFmtId="168" fontId="10" fillId="5" borderId="9" xfId="9" applyNumberFormat="1" applyFont="1" applyFill="1" applyBorder="1" applyAlignment="1" applyProtection="1">
      <alignment horizontal="right"/>
    </xf>
    <xf numFmtId="168" fontId="10" fillId="4" borderId="9" xfId="9" applyNumberFormat="1" applyFont="1" applyFill="1" applyBorder="1" applyAlignment="1" applyProtection="1">
      <alignment horizontal="right"/>
    </xf>
    <xf numFmtId="10" fontId="10" fillId="5" borderId="9" xfId="9" applyNumberFormat="1" applyFont="1" applyFill="1" applyBorder="1" applyAlignment="1" applyProtection="1">
      <alignment horizontal="right"/>
    </xf>
    <xf numFmtId="168" fontId="10" fillId="5" borderId="9" xfId="10" applyNumberFormat="1" applyFont="1" applyFill="1" applyBorder="1" applyAlignment="1" applyProtection="1">
      <alignment horizontal="right"/>
    </xf>
    <xf numFmtId="169" fontId="10" fillId="5" borderId="9" xfId="9" applyNumberFormat="1" applyFont="1" applyFill="1" applyBorder="1" applyAlignment="1" applyProtection="1">
      <alignment horizontal="right"/>
    </xf>
    <xf numFmtId="0" fontId="10" fillId="5" borderId="9" xfId="10" applyFont="1" applyFill="1" applyBorder="1" applyAlignment="1" applyProtection="1">
      <alignment horizontal="left"/>
    </xf>
    <xf numFmtId="4" fontId="2" fillId="2" borderId="0" xfId="10" applyNumberFormat="1" applyFill="1"/>
    <xf numFmtId="168" fontId="10" fillId="4" borderId="0" xfId="9" applyNumberFormat="1" applyFont="1" applyFill="1" applyBorder="1" applyAlignment="1" applyProtection="1">
      <alignment horizontal="right"/>
    </xf>
    <xf numFmtId="3" fontId="2" fillId="0" borderId="0" xfId="10" applyNumberFormat="1"/>
    <xf numFmtId="3" fontId="2" fillId="2" borderId="0" xfId="10" applyNumberFormat="1" applyFill="1"/>
    <xf numFmtId="3" fontId="10" fillId="5" borderId="9" xfId="9" applyNumberFormat="1" applyFont="1" applyFill="1" applyBorder="1" applyAlignment="1" applyProtection="1">
      <alignment horizontal="right"/>
    </xf>
    <xf numFmtId="168" fontId="10" fillId="4" borderId="1" xfId="9" applyNumberFormat="1" applyFont="1" applyFill="1" applyBorder="1" applyAlignment="1" applyProtection="1">
      <alignment horizontal="right"/>
    </xf>
    <xf numFmtId="168" fontId="10" fillId="5" borderId="1" xfId="9" applyNumberFormat="1" applyFont="1" applyFill="1" applyBorder="1" applyAlignment="1" applyProtection="1">
      <alignment horizontal="right"/>
    </xf>
    <xf numFmtId="10" fontId="10" fillId="5" borderId="1" xfId="9" applyNumberFormat="1" applyFont="1" applyFill="1" applyBorder="1" applyAlignment="1" applyProtection="1">
      <alignment horizontal="right"/>
    </xf>
    <xf numFmtId="168" fontId="10" fillId="5" borderId="1" xfId="10" applyNumberFormat="1" applyFont="1" applyFill="1" applyBorder="1" applyAlignment="1" applyProtection="1">
      <alignment horizontal="right"/>
    </xf>
    <xf numFmtId="169" fontId="10" fillId="5" borderId="1" xfId="9" applyNumberFormat="1" applyFont="1" applyFill="1" applyBorder="1" applyAlignment="1" applyProtection="1">
      <alignment horizontal="right"/>
    </xf>
    <xf numFmtId="0" fontId="10" fillId="5" borderId="1" xfId="10" applyFont="1" applyFill="1" applyBorder="1" applyAlignment="1" applyProtection="1">
      <alignment horizontal="left"/>
    </xf>
    <xf numFmtId="168" fontId="10" fillId="5" borderId="15" xfId="9" applyNumberFormat="1" applyFont="1" applyFill="1" applyBorder="1" applyAlignment="1" applyProtection="1">
      <alignment horizontal="right"/>
    </xf>
    <xf numFmtId="168" fontId="10" fillId="4" borderId="16" xfId="9" applyNumberFormat="1" applyFont="1" applyFill="1" applyBorder="1" applyAlignment="1" applyProtection="1">
      <alignment horizontal="right"/>
    </xf>
    <xf numFmtId="168" fontId="10" fillId="5" borderId="17" xfId="9" applyNumberFormat="1" applyFont="1" applyFill="1" applyBorder="1" applyAlignment="1" applyProtection="1">
      <alignment horizontal="right"/>
    </xf>
    <xf numFmtId="168" fontId="10" fillId="5" borderId="18" xfId="9" applyNumberFormat="1" applyFont="1" applyFill="1" applyBorder="1" applyAlignment="1" applyProtection="1">
      <alignment horizontal="right"/>
    </xf>
    <xf numFmtId="10" fontId="10" fillId="5" borderId="18" xfId="9" applyNumberFormat="1" applyFont="1" applyFill="1" applyBorder="1" applyAlignment="1" applyProtection="1">
      <alignment horizontal="right"/>
    </xf>
    <xf numFmtId="168" fontId="10" fillId="5" borderId="18" xfId="10" applyNumberFormat="1" applyFont="1" applyFill="1" applyBorder="1" applyAlignment="1" applyProtection="1">
      <alignment horizontal="right"/>
    </xf>
    <xf numFmtId="169" fontId="10" fillId="5" borderId="18" xfId="9" applyNumberFormat="1" applyFont="1" applyFill="1" applyBorder="1" applyAlignment="1" applyProtection="1">
      <alignment horizontal="right"/>
    </xf>
    <xf numFmtId="0" fontId="10" fillId="5" borderId="18" xfId="10" applyFont="1" applyFill="1" applyBorder="1" applyAlignment="1" applyProtection="1">
      <alignment horizontal="left"/>
    </xf>
    <xf numFmtId="0" fontId="10" fillId="5" borderId="19" xfId="10" applyFont="1" applyFill="1" applyBorder="1" applyAlignment="1" applyProtection="1">
      <alignment horizontal="left"/>
    </xf>
    <xf numFmtId="168" fontId="10" fillId="4" borderId="20" xfId="9" applyNumberFormat="1" applyFont="1" applyFill="1" applyBorder="1" applyAlignment="1" applyProtection="1">
      <alignment horizontal="right"/>
    </xf>
    <xf numFmtId="168" fontId="10" fillId="5" borderId="21" xfId="9" applyNumberFormat="1" applyFont="1" applyFill="1" applyBorder="1" applyAlignment="1" applyProtection="1">
      <alignment horizontal="right"/>
    </xf>
    <xf numFmtId="0" fontId="10" fillId="5" borderId="22" xfId="10" applyFont="1" applyFill="1" applyBorder="1" applyAlignment="1" applyProtection="1">
      <alignment horizontal="left"/>
    </xf>
    <xf numFmtId="1" fontId="10" fillId="5" borderId="9" xfId="9" applyNumberFormat="1" applyFont="1" applyFill="1" applyBorder="1" applyAlignment="1" applyProtection="1">
      <alignment horizontal="center"/>
    </xf>
    <xf numFmtId="1" fontId="11" fillId="6" borderId="9" xfId="10" applyNumberFormat="1" applyFont="1" applyFill="1" applyBorder="1" applyAlignment="1" applyProtection="1">
      <alignment horizontal="center" wrapText="1"/>
    </xf>
    <xf numFmtId="169" fontId="11" fillId="6" borderId="9" xfId="10" applyNumberFormat="1" applyFont="1" applyFill="1" applyBorder="1" applyAlignment="1" applyProtection="1">
      <alignment horizontal="right" wrapText="1"/>
    </xf>
    <xf numFmtId="169" fontId="11" fillId="6" borderId="15" xfId="10" applyNumberFormat="1" applyFont="1" applyFill="1" applyBorder="1" applyAlignment="1" applyProtection="1">
      <alignment horizontal="right" wrapText="1"/>
    </xf>
    <xf numFmtId="169" fontId="11" fillId="4" borderId="20" xfId="10" applyNumberFormat="1" applyFont="1" applyFill="1" applyBorder="1" applyAlignment="1" applyProtection="1">
      <alignment horizontal="right" wrapText="1"/>
    </xf>
    <xf numFmtId="169" fontId="11" fillId="6" borderId="21" xfId="10" applyNumberFormat="1" applyFont="1" applyFill="1" applyBorder="1" applyAlignment="1" applyProtection="1">
      <alignment horizontal="right" wrapText="1"/>
    </xf>
    <xf numFmtId="169" fontId="11" fillId="4" borderId="9" xfId="10" applyNumberFormat="1" applyFont="1" applyFill="1" applyBorder="1" applyAlignment="1" applyProtection="1">
      <alignment horizontal="right" wrapText="1"/>
    </xf>
    <xf numFmtId="0" fontId="11" fillId="6" borderId="15" xfId="10" applyFont="1" applyFill="1" applyBorder="1" applyAlignment="1" applyProtection="1">
      <alignment horizontal="left" wrapText="1"/>
    </xf>
    <xf numFmtId="0" fontId="11" fillId="6" borderId="23" xfId="10" applyFont="1" applyFill="1" applyBorder="1" applyAlignment="1" applyProtection="1">
      <alignment horizontal="left" wrapText="1"/>
    </xf>
    <xf numFmtId="0" fontId="11" fillId="6" borderId="24" xfId="10" applyFont="1" applyFill="1" applyBorder="1" applyAlignment="1" applyProtection="1">
      <alignment horizontal="left" wrapText="1"/>
    </xf>
    <xf numFmtId="0" fontId="10" fillId="3" borderId="0" xfId="10" applyFont="1" applyFill="1" applyAlignment="1" applyProtection="1">
      <alignment horizontal="center" vertical="center" wrapText="1"/>
      <protection locked="0"/>
    </xf>
    <xf numFmtId="6" fontId="10" fillId="7" borderId="9" xfId="10" applyNumberFormat="1" applyFont="1" applyFill="1" applyBorder="1" applyAlignment="1" applyProtection="1">
      <alignment horizontal="center" vertical="center" wrapText="1"/>
      <protection locked="0"/>
    </xf>
    <xf numFmtId="6" fontId="10" fillId="7" borderId="15" xfId="10" applyNumberFormat="1" applyFont="1" applyFill="1" applyBorder="1" applyAlignment="1" applyProtection="1">
      <alignment horizontal="center" vertical="center" wrapText="1"/>
      <protection locked="0"/>
    </xf>
    <xf numFmtId="6" fontId="10" fillId="4" borderId="25" xfId="10" applyNumberFormat="1" applyFont="1" applyFill="1" applyBorder="1" applyAlignment="1" applyProtection="1">
      <alignment horizontal="center" vertical="center" wrapText="1"/>
      <protection locked="0"/>
    </xf>
    <xf numFmtId="6" fontId="10" fillId="7" borderId="26" xfId="10" applyNumberFormat="1" applyFont="1" applyFill="1" applyBorder="1" applyAlignment="1" applyProtection="1">
      <alignment horizontal="center" vertical="center" wrapText="1"/>
      <protection locked="0"/>
    </xf>
    <xf numFmtId="6" fontId="10" fillId="7" borderId="27" xfId="10" applyNumberFormat="1" applyFont="1" applyFill="1" applyBorder="1" applyAlignment="1" applyProtection="1">
      <alignment horizontal="center" vertical="center" wrapText="1"/>
      <protection locked="0"/>
    </xf>
    <xf numFmtId="10" fontId="10" fillId="7" borderId="27" xfId="9" applyNumberFormat="1" applyFont="1" applyFill="1" applyBorder="1" applyAlignment="1" applyProtection="1">
      <alignment horizontal="center" vertical="center" wrapText="1"/>
      <protection locked="0"/>
    </xf>
    <xf numFmtId="6" fontId="10" fillId="7" borderId="27" xfId="11" applyNumberFormat="1" applyFont="1" applyFill="1" applyBorder="1" applyAlignment="1" applyProtection="1">
      <alignment horizontal="center" vertical="center" wrapText="1"/>
      <protection locked="0"/>
    </xf>
    <xf numFmtId="6" fontId="10" fillId="7" borderId="25" xfId="11" applyNumberFormat="1" applyFont="1" applyFill="1" applyBorder="1" applyAlignment="1" applyProtection="1">
      <alignment horizontal="center" vertical="center" wrapText="1"/>
      <protection locked="0"/>
    </xf>
    <xf numFmtId="0" fontId="10" fillId="7" borderId="27" xfId="10" applyFont="1" applyFill="1" applyBorder="1" applyAlignment="1" applyProtection="1">
      <alignment horizontal="center" vertical="center" wrapText="1"/>
      <protection locked="0"/>
    </xf>
    <xf numFmtId="0" fontId="10" fillId="7" borderId="28" xfId="10" applyFont="1" applyFill="1" applyBorder="1" applyAlignment="1" applyProtection="1">
      <alignment horizontal="center" vertical="center" wrapText="1"/>
      <protection locked="0"/>
    </xf>
    <xf numFmtId="0" fontId="10" fillId="3" borderId="0" xfId="10" applyFont="1" applyFill="1" applyAlignment="1" applyProtection="1">
      <alignment horizontal="center"/>
      <protection locked="0"/>
    </xf>
    <xf numFmtId="0" fontId="10" fillId="4" borderId="0" xfId="10" applyFont="1" applyFill="1" applyAlignment="1" applyProtection="1">
      <alignment horizontal="center"/>
      <protection locked="0"/>
    </xf>
    <xf numFmtId="0" fontId="10" fillId="3" borderId="0" xfId="10" applyFont="1" applyFill="1" applyAlignment="1" applyProtection="1">
      <alignment horizontal="right"/>
      <protection locked="0"/>
    </xf>
    <xf numFmtId="0" fontId="10" fillId="4" borderId="0" xfId="10" applyFont="1" applyFill="1" applyAlignment="1" applyProtection="1">
      <alignment horizontal="right"/>
      <protection locked="0"/>
    </xf>
    <xf numFmtId="10" fontId="10" fillId="3" borderId="0" xfId="9" applyNumberFormat="1" applyFont="1" applyFill="1" applyAlignment="1" applyProtection="1">
      <alignment horizontal="right"/>
      <protection locked="0"/>
    </xf>
    <xf numFmtId="168" fontId="10" fillId="3" borderId="0" xfId="10" applyNumberFormat="1" applyFont="1" applyFill="1" applyAlignment="1" applyProtection="1">
      <alignment horizontal="right"/>
      <protection locked="0"/>
    </xf>
    <xf numFmtId="44" fontId="11" fillId="3" borderId="0" xfId="11" applyFont="1" applyFill="1" applyAlignment="1" applyProtection="1">
      <alignment horizontal="right"/>
      <protection locked="0"/>
    </xf>
    <xf numFmtId="44" fontId="10" fillId="3" borderId="0" xfId="11" applyFont="1" applyFill="1" applyAlignment="1" applyProtection="1">
      <alignment horizontal="right"/>
      <protection locked="0"/>
    </xf>
    <xf numFmtId="44" fontId="12" fillId="3" borderId="0" xfId="11" applyFont="1" applyFill="1" applyAlignment="1" applyProtection="1">
      <alignment horizontal="right"/>
      <protection locked="0"/>
    </xf>
    <xf numFmtId="44" fontId="3" fillId="3" borderId="0" xfId="11" applyFont="1" applyFill="1" applyAlignment="1" applyProtection="1">
      <alignment horizontal="right"/>
      <protection locked="0"/>
    </xf>
    <xf numFmtId="44" fontId="10" fillId="3" borderId="0" xfId="11" applyNumberFormat="1" applyFont="1" applyFill="1" applyAlignment="1" applyProtection="1">
      <alignment horizontal="right"/>
      <protection locked="0"/>
    </xf>
    <xf numFmtId="169" fontId="10" fillId="3" borderId="0" xfId="11" applyNumberFormat="1" applyFont="1" applyFill="1" applyAlignment="1" applyProtection="1">
      <alignment horizontal="right"/>
      <protection locked="0"/>
    </xf>
    <xf numFmtId="44" fontId="10" fillId="3" borderId="0" xfId="11" applyFont="1" applyFill="1" applyBorder="1" applyAlignment="1" applyProtection="1">
      <alignment horizontal="right"/>
      <protection locked="0"/>
    </xf>
    <xf numFmtId="0" fontId="10" fillId="3" borderId="0" xfId="10" applyFont="1" applyFill="1" applyAlignment="1" applyProtection="1">
      <alignment horizontal="left"/>
      <protection locked="0"/>
    </xf>
    <xf numFmtId="0" fontId="13" fillId="3" borderId="0" xfId="10" applyFont="1" applyFill="1" applyAlignment="1" applyProtection="1">
      <alignment horizontal="right"/>
      <protection locked="0"/>
    </xf>
    <xf numFmtId="169" fontId="11" fillId="3" borderId="0" xfId="11" applyNumberFormat="1" applyFont="1" applyFill="1" applyAlignment="1" applyProtection="1">
      <alignment horizontal="right"/>
      <protection locked="0"/>
    </xf>
    <xf numFmtId="0" fontId="11" fillId="3" borderId="0" xfId="10" applyFont="1" applyFill="1" applyAlignment="1" applyProtection="1">
      <alignment horizontal="left"/>
      <protection locked="0"/>
    </xf>
    <xf numFmtId="0" fontId="10" fillId="3" borderId="0" xfId="4" applyFont="1" applyFill="1" applyProtection="1"/>
    <xf numFmtId="168" fontId="10" fillId="3" borderId="0" xfId="4" applyNumberFormat="1" applyFont="1" applyFill="1" applyAlignment="1" applyProtection="1">
      <alignment horizontal="right"/>
    </xf>
    <xf numFmtId="168" fontId="11" fillId="3" borderId="0" xfId="11" applyNumberFormat="1" applyFont="1" applyFill="1" applyAlignment="1" applyProtection="1">
      <alignment horizontal="right"/>
    </xf>
    <xf numFmtId="168" fontId="10" fillId="3" borderId="0" xfId="11" applyNumberFormat="1" applyFont="1" applyFill="1" applyAlignment="1" applyProtection="1">
      <alignment horizontal="right"/>
    </xf>
    <xf numFmtId="168" fontId="12" fillId="3" borderId="0" xfId="11" applyNumberFormat="1" applyFont="1" applyFill="1" applyAlignment="1" applyProtection="1">
      <alignment horizontal="right"/>
    </xf>
    <xf numFmtId="168" fontId="10" fillId="3" borderId="0" xfId="11" applyNumberFormat="1" applyFont="1" applyFill="1" applyBorder="1" applyAlignment="1" applyProtection="1">
      <alignment horizontal="right"/>
    </xf>
    <xf numFmtId="0" fontId="10" fillId="3" borderId="0" xfId="4" applyFont="1" applyFill="1" applyAlignment="1" applyProtection="1">
      <alignment horizontal="left"/>
    </xf>
    <xf numFmtId="1" fontId="10" fillId="3" borderId="0" xfId="4" applyNumberFormat="1" applyFont="1" applyFill="1" applyAlignment="1" applyProtection="1">
      <alignment horizontal="left"/>
    </xf>
    <xf numFmtId="168" fontId="10" fillId="8" borderId="9" xfId="9" applyNumberFormat="1" applyFont="1" applyFill="1" applyBorder="1" applyAlignment="1" applyProtection="1">
      <alignment horizontal="right"/>
    </xf>
    <xf numFmtId="10" fontId="10" fillId="8" borderId="9" xfId="9" applyNumberFormat="1" applyFont="1" applyFill="1" applyBorder="1" applyAlignment="1" applyProtection="1">
      <alignment horizontal="right"/>
    </xf>
    <xf numFmtId="168" fontId="10" fillId="8" borderId="9" xfId="4" applyNumberFormat="1" applyFont="1" applyFill="1" applyBorder="1" applyAlignment="1" applyProtection="1">
      <alignment horizontal="right"/>
    </xf>
    <xf numFmtId="0" fontId="10" fillId="8" borderId="9" xfId="4" applyFont="1" applyFill="1" applyBorder="1" applyAlignment="1" applyProtection="1">
      <alignment horizontal="left"/>
    </xf>
    <xf numFmtId="1" fontId="10" fillId="8" borderId="9" xfId="4" applyNumberFormat="1" applyFont="1" applyFill="1" applyBorder="1" applyAlignment="1" applyProtection="1">
      <alignment horizontal="left"/>
    </xf>
    <xf numFmtId="168" fontId="10" fillId="3" borderId="0" xfId="4" applyNumberFormat="1" applyFont="1" applyFill="1" applyBorder="1" applyProtection="1"/>
    <xf numFmtId="168" fontId="10" fillId="2" borderId="9" xfId="4" applyNumberFormat="1" applyFont="1" applyFill="1" applyBorder="1" applyAlignment="1" applyProtection="1">
      <alignment horizontal="right"/>
    </xf>
    <xf numFmtId="3" fontId="10" fillId="3" borderId="0" xfId="4" applyNumberFormat="1" applyFont="1" applyFill="1" applyBorder="1" applyProtection="1"/>
    <xf numFmtId="164" fontId="10" fillId="3" borderId="0" xfId="1" applyNumberFormat="1" applyFont="1" applyFill="1" applyBorder="1" applyProtection="1"/>
    <xf numFmtId="169" fontId="11" fillId="6" borderId="9" xfId="4" applyNumberFormat="1" applyFont="1" applyFill="1" applyBorder="1" applyAlignment="1" applyProtection="1">
      <alignment horizontal="right" wrapText="1"/>
    </xf>
    <xf numFmtId="169" fontId="11" fillId="6" borderId="15" xfId="4" applyNumberFormat="1" applyFont="1" applyFill="1" applyBorder="1" applyAlignment="1" applyProtection="1">
      <alignment horizontal="right" wrapText="1"/>
    </xf>
    <xf numFmtId="169" fontId="11" fillId="9" borderId="9" xfId="4" applyNumberFormat="1" applyFont="1" applyFill="1" applyBorder="1" applyAlignment="1" applyProtection="1">
      <alignment horizontal="right" wrapText="1"/>
    </xf>
    <xf numFmtId="169" fontId="11" fillId="4" borderId="9" xfId="4" applyNumberFormat="1" applyFont="1" applyFill="1" applyBorder="1" applyAlignment="1" applyProtection="1">
      <alignment horizontal="right" wrapText="1"/>
    </xf>
    <xf numFmtId="0" fontId="10" fillId="3" borderId="0" xfId="4" applyFont="1" applyFill="1" applyAlignment="1" applyProtection="1">
      <alignment horizontal="center" vertical="center" wrapText="1"/>
    </xf>
    <xf numFmtId="168" fontId="10" fillId="3" borderId="0" xfId="4" applyNumberFormat="1" applyFont="1" applyFill="1" applyBorder="1" applyAlignment="1" applyProtection="1">
      <alignment horizontal="center" vertical="center"/>
    </xf>
    <xf numFmtId="9" fontId="10" fillId="3" borderId="0" xfId="9" applyFont="1" applyFill="1" applyBorder="1" applyAlignment="1" applyProtection="1">
      <alignment horizontal="center" vertical="center"/>
    </xf>
    <xf numFmtId="6" fontId="10" fillId="7" borderId="9" xfId="4" applyNumberFormat="1" applyFont="1" applyFill="1" applyBorder="1" applyAlignment="1" applyProtection="1">
      <alignment horizontal="center" vertical="center" wrapText="1"/>
      <protection locked="0"/>
    </xf>
    <xf numFmtId="6" fontId="10" fillId="7" borderId="15" xfId="4" applyNumberFormat="1" applyFont="1" applyFill="1" applyBorder="1" applyAlignment="1" applyProtection="1">
      <alignment horizontal="center" vertical="center" wrapText="1"/>
      <protection locked="0"/>
    </xf>
    <xf numFmtId="6" fontId="10" fillId="10" borderId="9" xfId="4" applyNumberFormat="1" applyFont="1" applyFill="1" applyBorder="1" applyAlignment="1" applyProtection="1">
      <alignment horizontal="center" vertical="center" wrapText="1"/>
    </xf>
    <xf numFmtId="10" fontId="10" fillId="10" borderId="9" xfId="9" applyNumberFormat="1" applyFont="1" applyFill="1" applyBorder="1" applyAlignment="1" applyProtection="1">
      <alignment horizontal="center" vertical="center" wrapText="1"/>
    </xf>
    <xf numFmtId="6" fontId="10" fillId="10" borderId="9" xfId="11" applyNumberFormat="1" applyFont="1" applyFill="1" applyBorder="1" applyAlignment="1" applyProtection="1">
      <alignment horizontal="center" vertical="center" wrapText="1"/>
    </xf>
    <xf numFmtId="6" fontId="10" fillId="10" borderId="20" xfId="11" applyNumberFormat="1" applyFont="1" applyFill="1" applyBorder="1" applyAlignment="1" applyProtection="1">
      <alignment horizontal="center" vertical="center" wrapText="1"/>
    </xf>
    <xf numFmtId="168" fontId="10" fillId="10" borderId="9" xfId="11" applyNumberFormat="1" applyFont="1" applyFill="1" applyBorder="1" applyAlignment="1" applyProtection="1">
      <alignment horizontal="center" vertical="center" wrapText="1"/>
    </xf>
    <xf numFmtId="0" fontId="10" fillId="10" borderId="9" xfId="4" applyFont="1" applyFill="1" applyBorder="1" applyAlignment="1" applyProtection="1">
      <alignment horizontal="center" vertical="center" wrapText="1"/>
    </xf>
    <xf numFmtId="0" fontId="10" fillId="3" borderId="0" xfId="4" applyFont="1" applyFill="1" applyAlignment="1" applyProtection="1">
      <alignment horizontal="right"/>
    </xf>
    <xf numFmtId="10" fontId="15" fillId="3" borderId="0" xfId="9" applyNumberFormat="1" applyFont="1" applyFill="1" applyAlignment="1" applyProtection="1">
      <alignment horizontal="right"/>
    </xf>
    <xf numFmtId="44" fontId="3" fillId="3" borderId="0" xfId="11" applyFont="1" applyFill="1" applyAlignment="1" applyProtection="1">
      <alignment horizontal="right"/>
    </xf>
    <xf numFmtId="44" fontId="10" fillId="3" borderId="0" xfId="11" applyNumberFormat="1" applyFont="1" applyFill="1" applyAlignment="1" applyProtection="1">
      <alignment horizontal="right"/>
    </xf>
    <xf numFmtId="169" fontId="10" fillId="3" borderId="0" xfId="11" applyNumberFormat="1" applyFont="1" applyFill="1" applyAlignment="1" applyProtection="1">
      <alignment horizontal="right"/>
    </xf>
    <xf numFmtId="169" fontId="11" fillId="3" borderId="0" xfId="11" applyNumberFormat="1" applyFont="1" applyFill="1" applyAlignment="1" applyProtection="1">
      <alignment horizontal="right"/>
    </xf>
    <xf numFmtId="170" fontId="10" fillId="3" borderId="0" xfId="11" applyNumberFormat="1" applyFont="1" applyFill="1" applyAlignment="1" applyProtection="1">
      <alignment horizontal="right"/>
    </xf>
    <xf numFmtId="0" fontId="13" fillId="3" borderId="0" xfId="4" applyFont="1" applyFill="1" applyAlignment="1" applyProtection="1">
      <alignment horizontal="left"/>
    </xf>
    <xf numFmtId="0" fontId="11" fillId="9" borderId="20" xfId="4" applyFont="1" applyFill="1" applyBorder="1" applyAlignment="1" applyProtection="1">
      <alignment horizontal="left" wrapText="1"/>
    </xf>
    <xf numFmtId="0" fontId="11" fillId="9" borderId="23" xfId="4" applyFont="1" applyFill="1" applyBorder="1" applyAlignment="1" applyProtection="1">
      <alignment horizontal="left" wrapText="1"/>
    </xf>
    <xf numFmtId="0" fontId="11" fillId="9" borderId="15" xfId="4" applyFont="1" applyFill="1" applyBorder="1" applyAlignment="1" applyProtection="1">
      <alignment horizontal="left" wrapText="1"/>
    </xf>
    <xf numFmtId="0" fontId="4" fillId="0" borderId="20" xfId="4" applyNumberFormat="1" applyFont="1" applyFill="1" applyBorder="1"/>
    <xf numFmtId="165" fontId="4" fillId="0" borderId="23" xfId="4" applyNumberFormat="1" applyFont="1" applyFill="1" applyBorder="1"/>
    <xf numFmtId="165" fontId="4" fillId="0" borderId="15" xfId="4" applyNumberFormat="1" applyFont="1" applyFill="1" applyBorder="1"/>
    <xf numFmtId="165" fontId="7" fillId="0" borderId="31" xfId="2" applyNumberFormat="1" applyFont="1" applyFill="1" applyBorder="1" applyProtection="1"/>
    <xf numFmtId="0" fontId="7" fillId="0" borderId="32" xfId="2" applyNumberFormat="1" applyFont="1" applyFill="1" applyBorder="1" applyProtection="1"/>
    <xf numFmtId="165" fontId="7" fillId="0" borderId="34" xfId="2" applyNumberFormat="1" applyFont="1" applyFill="1" applyBorder="1" applyProtection="1"/>
    <xf numFmtId="0" fontId="6" fillId="0" borderId="5" xfId="4" applyNumberFormat="1" applyFont="1" applyFill="1" applyBorder="1"/>
    <xf numFmtId="0" fontId="6" fillId="0" borderId="0" xfId="4" applyFont="1" applyFill="1" applyBorder="1"/>
    <xf numFmtId="0" fontId="5" fillId="0" borderId="29" xfId="4" applyFont="1" applyBorder="1"/>
    <xf numFmtId="165" fontId="8" fillId="0" borderId="15" xfId="2" applyNumberFormat="1" applyFont="1" applyFill="1" applyBorder="1" applyAlignment="1" applyProtection="1">
      <alignment horizontal="center" vertical="center" wrapText="1"/>
    </xf>
    <xf numFmtId="165" fontId="7" fillId="0" borderId="37" xfId="2" applyNumberFormat="1" applyFont="1" applyFill="1" applyBorder="1" applyProtection="1"/>
    <xf numFmtId="165" fontId="7" fillId="0" borderId="38" xfId="2" applyNumberFormat="1" applyFont="1" applyFill="1" applyBorder="1" applyProtection="1"/>
    <xf numFmtId="165" fontId="7" fillId="0" borderId="39" xfId="2" applyNumberFormat="1" applyFont="1" applyFill="1" applyBorder="1" applyProtection="1"/>
    <xf numFmtId="165" fontId="8" fillId="0" borderId="20" xfId="2" applyNumberFormat="1" applyFont="1" applyFill="1" applyBorder="1" applyAlignment="1" applyProtection="1">
      <alignment horizontal="center" vertical="center" wrapText="1"/>
    </xf>
    <xf numFmtId="165" fontId="8" fillId="0" borderId="23" xfId="2" applyNumberFormat="1" applyFont="1" applyFill="1" applyBorder="1" applyAlignment="1" applyProtection="1">
      <alignment horizontal="center" vertical="center" wrapText="1"/>
    </xf>
    <xf numFmtId="165" fontId="8" fillId="0" borderId="30" xfId="2" applyNumberFormat="1" applyFont="1" applyFill="1" applyBorder="1" applyProtection="1"/>
    <xf numFmtId="165" fontId="8" fillId="0" borderId="32" xfId="2" applyNumberFormat="1" applyFont="1" applyFill="1" applyBorder="1" applyProtection="1"/>
    <xf numFmtId="165" fontId="7" fillId="0" borderId="32" xfId="2" applyNumberFormat="1" applyFont="1" applyFill="1" applyBorder="1" applyProtection="1"/>
    <xf numFmtId="165" fontId="8" fillId="0" borderId="33" xfId="2" applyNumberFormat="1" applyFont="1" applyFill="1" applyBorder="1" applyProtection="1"/>
    <xf numFmtId="165" fontId="8" fillId="0" borderId="35" xfId="2" applyNumberFormat="1" applyFont="1" applyFill="1" applyBorder="1" applyProtection="1"/>
    <xf numFmtId="165" fontId="8" fillId="0" borderId="36" xfId="2" applyNumberFormat="1" applyFont="1" applyFill="1" applyBorder="1" applyProtection="1"/>
    <xf numFmtId="0" fontId="6" fillId="0" borderId="5" xfId="4" applyFont="1" applyFill="1" applyBorder="1"/>
    <xf numFmtId="165" fontId="4" fillId="0" borderId="20" xfId="4" applyNumberFormat="1" applyFont="1" applyFill="1" applyBorder="1"/>
    <xf numFmtId="0" fontId="4" fillId="0" borderId="0" xfId="0" applyFont="1"/>
    <xf numFmtId="0" fontId="8" fillId="0" borderId="20" xfId="2" applyNumberFormat="1" applyFont="1" applyFill="1" applyBorder="1" applyAlignment="1" applyProtection="1">
      <alignment horizontal="center" vertical="center" wrapText="1"/>
    </xf>
    <xf numFmtId="165" fontId="7" fillId="0" borderId="40" xfId="2" applyNumberFormat="1" applyFont="1" applyFill="1" applyBorder="1" applyProtection="1"/>
    <xf numFmtId="165" fontId="7" fillId="0" borderId="41" xfId="2" applyNumberFormat="1" applyFont="1" applyFill="1" applyBorder="1" applyProtection="1"/>
    <xf numFmtId="165" fontId="7" fillId="0" borderId="42" xfId="2" applyNumberFormat="1" applyFont="1" applyFill="1" applyBorder="1" applyProtection="1"/>
    <xf numFmtId="165" fontId="7" fillId="0" borderId="43" xfId="2" applyNumberFormat="1" applyFont="1" applyFill="1" applyBorder="1" applyProtection="1"/>
    <xf numFmtId="165" fontId="7" fillId="0" borderId="44" xfId="2" applyNumberFormat="1" applyFont="1" applyFill="1" applyBorder="1" applyProtection="1"/>
    <xf numFmtId="0" fontId="5" fillId="0" borderId="2" xfId="4" applyFont="1" applyFill="1" applyBorder="1"/>
    <xf numFmtId="0" fontId="7" fillId="0" borderId="30" xfId="2" applyNumberFormat="1" applyFont="1" applyFill="1" applyBorder="1" applyProtection="1"/>
    <xf numFmtId="0" fontId="7" fillId="0" borderId="33" xfId="2" applyNumberFormat="1" applyFont="1" applyFill="1" applyBorder="1" applyProtection="1"/>
    <xf numFmtId="0" fontId="7" fillId="0" borderId="35" xfId="2" applyNumberFormat="1" applyFont="1" applyFill="1" applyBorder="1" applyProtection="1"/>
    <xf numFmtId="0" fontId="7" fillId="0" borderId="36" xfId="2" applyNumberFormat="1" applyFont="1" applyFill="1" applyBorder="1" applyProtection="1"/>
    <xf numFmtId="0" fontId="1" fillId="0" borderId="0" xfId="0" applyFont="1"/>
    <xf numFmtId="0" fontId="25" fillId="0" borderId="0" xfId="4" applyFont="1" applyFill="1" applyAlignment="1">
      <alignment horizontal="center"/>
    </xf>
    <xf numFmtId="0" fontId="26" fillId="0" borderId="0" xfId="0" applyFont="1"/>
    <xf numFmtId="0" fontId="25" fillId="0" borderId="0" xfId="4" applyFont="1" applyAlignment="1">
      <alignment horizontal="center"/>
    </xf>
    <xf numFmtId="0" fontId="27" fillId="0" borderId="0" xfId="0" applyFont="1"/>
    <xf numFmtId="0" fontId="25" fillId="0" borderId="0" xfId="4" applyFont="1" applyAlignment="1">
      <alignment horizontal="right"/>
    </xf>
  </cellXfs>
  <cellStyles count="32">
    <cellStyle name="%" xfId="14"/>
    <cellStyle name="% 2" xfId="15"/>
    <cellStyle name="Comma" xfId="1" builtinId="3"/>
    <cellStyle name="Comma 2" xfId="5"/>
    <cellStyle name="Comma 2 2" xfId="6"/>
    <cellStyle name="Comma 2 3" xfId="16"/>
    <cellStyle name="Comma 3" xfId="17"/>
    <cellStyle name="Comma 4" xfId="18"/>
    <cellStyle name="Currency" xfId="2" builtinId="4"/>
    <cellStyle name="Currency 2" xfId="7"/>
    <cellStyle name="Currency 3" xfId="11"/>
    <cellStyle name="Hyperlink 2" xfId="19"/>
    <cellStyle name="Hyperlink 3" xfId="20"/>
    <cellStyle name="Normal" xfId="0" builtinId="0"/>
    <cellStyle name="Normal 2" xfId="4"/>
    <cellStyle name="Normal 2 2" xfId="12"/>
    <cellStyle name="Normal 2 3" xfId="21"/>
    <cellStyle name="Normal 2 4" xfId="22"/>
    <cellStyle name="Normal 3" xfId="8"/>
    <cellStyle name="Normal 4" xfId="10"/>
    <cellStyle name="Normal 5" xfId="23"/>
    <cellStyle name="Normal 6" xfId="24"/>
    <cellStyle name="Normal 7" xfId="25"/>
    <cellStyle name="Output Amounts" xfId="26"/>
    <cellStyle name="Output Column Headings" xfId="27"/>
    <cellStyle name="Output Line Items" xfId="28"/>
    <cellStyle name="Output Report Heading" xfId="29"/>
    <cellStyle name="Output Report Title" xfId="30"/>
    <cellStyle name="Percent" xfId="3" builtinId="5"/>
    <cellStyle name="Percent 2" xfId="9"/>
    <cellStyle name="Percent 2 2" xfId="31"/>
    <cellStyle name="Percent 3" xfId="13"/>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SH-FR\2014-15%20CHILDRENS%20SERVICES%20FINANCE\School%20funding%20Models\Models\Jan%2014%20v1\201415_APT_301_Barking_and_Dagenham%20v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del%20B%202015-16%20%201-31%20&#163;1-3m%20retain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dcalvert\Local%20Settings\Temporary%20Internet%20Files\Content.Outlook\NWLXXWVA\next%20steps%20modelling%20tool%20v3%20Model%20A.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2-13%20CHILDREN%20SERVICES%20FINANCE/School%20Funding/National%20Single%20Funding%20Formula/Scenarios/12%2009%202012%20Models/next%20steps%20modelling%20tool%20v3%2012%2009%202012%20&#163;2.6%20Million%20Growth%20Fund%20and%20Area%20Cost%20Adjustmen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3-14%20CHILDREN%20SERVICES%20FINANCE/SCHOOLS/Funding%20Reforms/Schools%20Block/Scenarios/modelling%20tool%202013-14%20Funding%20Model%20D%20applied%20new%20data%20etc%20fin%20dif%20at%20&#163;1,250k%20adjust%20Cmbll%20Rppl%2021%2001%202012.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dcalvert\Local%20Settings\Temporary%20Internet%20Files\Content.Outlook\NWLXXWVA\Summary%20of%20funding%20model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ront Sheet"/>
      <sheetName val="Cover"/>
      <sheetName val="Schools Block Data"/>
      <sheetName val="13-14 submitted Baselines"/>
      <sheetName val="Inputs &amp; Adjustments"/>
      <sheetName val="Local Factors"/>
      <sheetName val="PFI"/>
      <sheetName val="nndr"/>
      <sheetName val="my notes"/>
      <sheetName val="Adjusted Factors"/>
      <sheetName val="13-14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ow r="6">
          <cell r="BN6" t="str">
            <v>School closed prior to 1 April 2014</v>
          </cell>
        </row>
      </sheetData>
      <sheetData sheetId="5">
        <row r="5">
          <cell r="AA5">
            <v>0</v>
          </cell>
        </row>
      </sheetData>
      <sheetData sheetId="6" refreshError="1"/>
      <sheetData sheetId="7" refreshError="1"/>
      <sheetData sheetId="8" refreshError="1"/>
      <sheetData sheetId="9" refreshError="1"/>
      <sheetData sheetId="10" refreshError="1"/>
      <sheetData sheetId="11" refreshError="1"/>
      <sheetData sheetId="12">
        <row r="9">
          <cell r="E9" t="str">
            <v>No</v>
          </cell>
        </row>
      </sheetData>
      <sheetData sheetId="13">
        <row r="8">
          <cell r="V8">
            <v>52.2</v>
          </cell>
        </row>
      </sheetData>
      <sheetData sheetId="14">
        <row r="5">
          <cell r="AC5">
            <v>7800000</v>
          </cell>
        </row>
      </sheetData>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Version control"/>
      <sheetName val="NNDR"/>
      <sheetName val="PFI"/>
      <sheetName val="To Do"/>
      <sheetName val="Model Summary"/>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row r="6">
          <cell r="BR6" t="str">
            <v>School closed prior to 1 April 2015</v>
          </cell>
        </row>
        <row r="7">
          <cell r="BR7" t="str">
            <v>New School opening prior to 1 April 2015</v>
          </cell>
        </row>
        <row r="8">
          <cell r="BR8" t="str">
            <v>New School opening after 1 April 2015</v>
          </cell>
        </row>
        <row r="9">
          <cell r="BR9" t="str">
            <v>Amalgamation of schools by 1 April 2015</v>
          </cell>
        </row>
        <row r="10">
          <cell r="BR10" t="str">
            <v>Change in pupil numbers/factors</v>
          </cell>
        </row>
        <row r="11">
          <cell r="BR11" t="str">
            <v>Conversion to academy status prior to 11 January 2015</v>
          </cell>
        </row>
        <row r="12">
          <cell r="BR12" t="str">
            <v>New Academy/Free School</v>
          </cell>
        </row>
        <row r="13">
          <cell r="BR13" t="str">
            <v>Post-16 institution with Sixth Form Funding From DSG</v>
          </cell>
        </row>
        <row r="14">
          <cell r="BR14" t="str">
            <v>Other</v>
          </cell>
        </row>
      </sheetData>
      <sheetData sheetId="6"/>
      <sheetData sheetId="7"/>
      <sheetData sheetId="8"/>
      <sheetData sheetId="9"/>
      <sheetData sheetId="10"/>
      <sheetData sheetId="11">
        <row r="5">
          <cell r="AB5">
            <v>0</v>
          </cell>
        </row>
      </sheetData>
      <sheetData sheetId="12"/>
      <sheetData sheetId="13">
        <row r="1">
          <cell r="H1">
            <v>0</v>
          </cell>
        </row>
      </sheetData>
      <sheetData sheetId="14"/>
      <sheetData sheetId="15">
        <row r="9">
          <cell r="E9" t="str">
            <v>No</v>
          </cell>
        </row>
        <row r="11">
          <cell r="E11">
            <v>3842.5</v>
          </cell>
          <cell r="L11">
            <v>0</v>
          </cell>
        </row>
        <row r="12">
          <cell r="E12">
            <v>4608.5</v>
          </cell>
          <cell r="L12">
            <v>0</v>
          </cell>
        </row>
        <row r="13">
          <cell r="E13">
            <v>5446</v>
          </cell>
          <cell r="L13">
            <v>0</v>
          </cell>
        </row>
        <row r="15">
          <cell r="D15" t="str">
            <v>FSM6 % Primary</v>
          </cell>
          <cell r="E15">
            <v>335</v>
          </cell>
          <cell r="L15">
            <v>0.5</v>
          </cell>
        </row>
        <row r="16">
          <cell r="D16" t="str">
            <v>FSM6 % Secondary</v>
          </cell>
          <cell r="F16">
            <v>475</v>
          </cell>
          <cell r="M16">
            <v>0.5</v>
          </cell>
        </row>
        <row r="17">
          <cell r="E17">
            <v>0</v>
          </cell>
          <cell r="F17">
            <v>0</v>
          </cell>
          <cell r="L17">
            <v>0</v>
          </cell>
          <cell r="M17">
            <v>0</v>
          </cell>
        </row>
        <row r="18">
          <cell r="E18">
            <v>0</v>
          </cell>
          <cell r="F18">
            <v>0</v>
          </cell>
          <cell r="L18">
            <v>0</v>
          </cell>
          <cell r="M18">
            <v>0</v>
          </cell>
        </row>
        <row r="19">
          <cell r="E19">
            <v>0</v>
          </cell>
          <cell r="F19">
            <v>0</v>
          </cell>
          <cell r="L19">
            <v>0</v>
          </cell>
          <cell r="M19">
            <v>0</v>
          </cell>
        </row>
        <row r="20">
          <cell r="E20">
            <v>0</v>
          </cell>
          <cell r="F20">
            <v>0</v>
          </cell>
          <cell r="L20">
            <v>0</v>
          </cell>
          <cell r="M20">
            <v>0</v>
          </cell>
        </row>
        <row r="21">
          <cell r="E21">
            <v>50</v>
          </cell>
          <cell r="F21">
            <v>50</v>
          </cell>
          <cell r="L21">
            <v>0</v>
          </cell>
          <cell r="M21">
            <v>0</v>
          </cell>
        </row>
        <row r="22">
          <cell r="E22">
            <v>100</v>
          </cell>
          <cell r="F22">
            <v>100</v>
          </cell>
          <cell r="L22">
            <v>0</v>
          </cell>
          <cell r="M22">
            <v>0</v>
          </cell>
        </row>
        <row r="24">
          <cell r="E24">
            <v>500</v>
          </cell>
          <cell r="L24">
            <v>0</v>
          </cell>
        </row>
        <row r="25">
          <cell r="D25" t="str">
            <v>EAL 3 Primary</v>
          </cell>
          <cell r="E25">
            <v>585</v>
          </cell>
          <cell r="L25">
            <v>0</v>
          </cell>
        </row>
        <row r="26">
          <cell r="D26" t="str">
            <v>EAL 3 Secondary</v>
          </cell>
          <cell r="F26">
            <v>1400</v>
          </cell>
          <cell r="M26">
            <v>0</v>
          </cell>
        </row>
        <row r="27">
          <cell r="E27">
            <v>504</v>
          </cell>
          <cell r="F27">
            <v>700</v>
          </cell>
          <cell r="L27">
            <v>0</v>
          </cell>
          <cell r="M27">
            <v>0</v>
          </cell>
        </row>
        <row r="29">
          <cell r="F29">
            <v>800</v>
          </cell>
          <cell r="L29">
            <v>1</v>
          </cell>
        </row>
        <row r="30">
          <cell r="D30" t="str">
            <v>Low Attainment % Y2-5 78</v>
          </cell>
        </row>
        <row r="31">
          <cell r="F31">
            <v>1400</v>
          </cell>
          <cell r="M31">
            <v>1</v>
          </cell>
        </row>
        <row r="37">
          <cell r="F37">
            <v>120000</v>
          </cell>
          <cell r="G37">
            <v>120000</v>
          </cell>
          <cell r="L37">
            <v>0</v>
          </cell>
          <cell r="M37">
            <v>0</v>
          </cell>
        </row>
        <row r="38">
          <cell r="F38">
            <v>0</v>
          </cell>
          <cell r="G38">
            <v>0</v>
          </cell>
          <cell r="H38">
            <v>0</v>
          </cell>
          <cell r="I38">
            <v>0</v>
          </cell>
          <cell r="L38">
            <v>0</v>
          </cell>
          <cell r="M38">
            <v>0</v>
          </cell>
        </row>
        <row r="40">
          <cell r="D40">
            <v>0</v>
          </cell>
          <cell r="G40">
            <v>0</v>
          </cell>
          <cell r="K40" t="str">
            <v>Fixed</v>
          </cell>
        </row>
        <row r="41">
          <cell r="D41">
            <v>0</v>
          </cell>
          <cell r="G41">
            <v>0</v>
          </cell>
          <cell r="K41" t="str">
            <v>Fixed</v>
          </cell>
        </row>
        <row r="42">
          <cell r="D42">
            <v>0</v>
          </cell>
          <cell r="G42">
            <v>0</v>
          </cell>
          <cell r="K42" t="str">
            <v>Fixed</v>
          </cell>
        </row>
        <row r="43">
          <cell r="D43">
            <v>0</v>
          </cell>
          <cell r="G43">
            <v>0</v>
          </cell>
          <cell r="K43" t="str">
            <v>Fixed</v>
          </cell>
        </row>
        <row r="45">
          <cell r="L45">
            <v>0</v>
          </cell>
        </row>
        <row r="46">
          <cell r="L46">
            <v>0</v>
          </cell>
        </row>
        <row r="47">
          <cell r="L47">
            <v>0</v>
          </cell>
        </row>
        <row r="48">
          <cell r="L48">
            <v>0</v>
          </cell>
        </row>
        <row r="52">
          <cell r="L52">
            <v>0</v>
          </cell>
        </row>
        <row r="53">
          <cell r="L53">
            <v>0</v>
          </cell>
        </row>
        <row r="54">
          <cell r="L54">
            <v>0</v>
          </cell>
        </row>
        <row r="55">
          <cell r="L55">
            <v>0</v>
          </cell>
        </row>
        <row r="56">
          <cell r="L56">
            <v>0</v>
          </cell>
        </row>
        <row r="61">
          <cell r="J61" t="str">
            <v>Yes</v>
          </cell>
        </row>
        <row r="62">
          <cell r="D62">
            <v>3.1099999999999999E-2</v>
          </cell>
          <cell r="G62">
            <v>1</v>
          </cell>
        </row>
      </sheetData>
      <sheetData sheetId="16">
        <row r="1">
          <cell r="B1" t="str">
            <v>Please enter primary and secondary unit rates against appropriate indicators. For the sparsity factor only please enter percentages. Please note that pupils in middle schools are treated as deemed and all-through schools as secondary. Academies cannot de-delegate</v>
          </cell>
        </row>
        <row r="8">
          <cell r="V8">
            <v>33.810055327589112</v>
          </cell>
        </row>
        <row r="9">
          <cell r="W9">
            <v>33.810055327589112</v>
          </cell>
        </row>
        <row r="10">
          <cell r="V10">
            <v>0</v>
          </cell>
        </row>
        <row r="11">
          <cell r="W11">
            <v>0</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row>
        <row r="20">
          <cell r="W20">
            <v>0</v>
          </cell>
        </row>
        <row r="21">
          <cell r="V21">
            <v>0</v>
          </cell>
        </row>
        <row r="22">
          <cell r="W22">
            <v>0</v>
          </cell>
        </row>
        <row r="23">
          <cell r="V23">
            <v>0</v>
          </cell>
          <cell r="W23">
            <v>0</v>
          </cell>
        </row>
        <row r="24">
          <cell r="V24">
            <v>0</v>
          </cell>
          <cell r="W24">
            <v>0</v>
          </cell>
        </row>
        <row r="26">
          <cell r="V26">
            <v>0</v>
          </cell>
          <cell r="W26">
            <v>0</v>
          </cell>
        </row>
      </sheetData>
      <sheetData sheetId="17"/>
      <sheetData sheetId="18"/>
      <sheetData sheetId="19"/>
      <sheetData sheetId="2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School summary"/>
      <sheetName val="De Delegation"/>
      <sheetName val="Summary Data"/>
      <sheetName val="Pro Forma"/>
      <sheetName val="Pro Forma Commentary"/>
      <sheetName val="Look Up"/>
      <sheetName val="Chart_Data"/>
      <sheetName val="References"/>
    </sheetNames>
    <sheetDataSet>
      <sheetData sheetId="0">
        <row r="6">
          <cell r="O6" t="str">
            <v>Barking and Dagenham</v>
          </cell>
        </row>
      </sheetData>
      <sheetData sheetId="1" refreshError="1"/>
      <sheetData sheetId="2">
        <row r="5">
          <cell r="A5" t="str">
            <v>URN</v>
          </cell>
          <cell r="B5" t="str">
            <v>LAESTAB</v>
          </cell>
          <cell r="C5" t="str">
            <v>School_Name</v>
          </cell>
          <cell r="D5" t="str">
            <v>Local_Authority</v>
          </cell>
          <cell r="E5" t="str">
            <v>Phase</v>
          </cell>
          <cell r="F5" t="str">
            <v xml:space="preserve">Academy Type </v>
          </cell>
          <cell r="G5" t="str">
            <v>London Fringe</v>
          </cell>
          <cell r="H5" t="str">
            <v>NOR</v>
          </cell>
          <cell r="I5" t="str">
            <v>NOR_Primary</v>
          </cell>
          <cell r="J5" t="str">
            <v>NOR_Secondary</v>
          </cell>
          <cell r="K5" t="str">
            <v>NOR_KS3</v>
          </cell>
          <cell r="L5" t="str">
            <v>NOR_KS4</v>
          </cell>
          <cell r="M5" t="str">
            <v>Reception Difference</v>
          </cell>
          <cell r="N5" t="str">
            <v>FSM_%_PRI</v>
          </cell>
          <cell r="O5" t="str">
            <v>FSM6_%_PRI</v>
          </cell>
          <cell r="P5" t="str">
            <v>FSM_%_SEC</v>
          </cell>
          <cell r="Q5" t="str">
            <v>FSM6_%_SEC</v>
          </cell>
          <cell r="R5" t="str">
            <v>IDACI_0_PRI</v>
          </cell>
          <cell r="S5" t="str">
            <v>IDACI_1_PRI</v>
          </cell>
          <cell r="T5" t="str">
            <v>IDACI_2_PRI</v>
          </cell>
          <cell r="U5" t="str">
            <v>IDACI_3_PRI</v>
          </cell>
          <cell r="V5" t="str">
            <v>IDACI_4_PRI</v>
          </cell>
          <cell r="W5" t="str">
            <v>IDACI_5_PRI</v>
          </cell>
          <cell r="X5" t="str">
            <v>IDACI_6_PRI</v>
          </cell>
          <cell r="Y5" t="str">
            <v>IDACI_0_SEC</v>
          </cell>
          <cell r="Z5" t="str">
            <v>IDACI_1_SEC</v>
          </cell>
          <cell r="AA5" t="str">
            <v>IDACI_2_SEC</v>
          </cell>
          <cell r="AB5" t="str">
            <v>IDACI_3_SEC</v>
          </cell>
          <cell r="AC5" t="str">
            <v>IDACI_4_SEC</v>
          </cell>
          <cell r="AD5" t="str">
            <v>IDACI_5_SEC</v>
          </cell>
          <cell r="AE5" t="str">
            <v>IDACI_6_SEC</v>
          </cell>
          <cell r="AF5" t="str">
            <v>EAL_1_PRI</v>
          </cell>
          <cell r="AG5" t="str">
            <v>EAL_2_PRI</v>
          </cell>
          <cell r="AH5" t="str">
            <v>EAL_3_PRI</v>
          </cell>
          <cell r="AI5" t="str">
            <v>EAL_1_SEC</v>
          </cell>
          <cell r="AJ5" t="str">
            <v>EAL_2_SEC</v>
          </cell>
          <cell r="AK5" t="str">
            <v>EAL_3_SEC</v>
          </cell>
          <cell r="AL5" t="str">
            <v>LAC_X_Mar11</v>
          </cell>
          <cell r="AM5" t="str">
            <v>LAC_6_Mar11</v>
          </cell>
          <cell r="AN5" t="str">
            <v>LAC_12_Mar11</v>
          </cell>
          <cell r="AO5" t="str">
            <v>LowAtt_%_PRI_78</v>
          </cell>
          <cell r="AP5" t="str">
            <v>LowAtt_%_PRI_73</v>
          </cell>
          <cell r="AQ5" t="str">
            <v>LowAtt_%_SEC</v>
          </cell>
          <cell r="AR5" t="str">
            <v>Mobility_%_PRI</v>
          </cell>
          <cell r="AS5" t="str">
            <v>Mobility_%_SEC</v>
          </cell>
          <cell r="AT5" t="str">
            <v>Notes</v>
          </cell>
        </row>
        <row r="6">
          <cell r="A6">
            <v>101187</v>
          </cell>
          <cell r="B6">
            <v>3012004</v>
          </cell>
          <cell r="C6" t="str">
            <v>DOROTHY BARLEY JUNIOR SCHOOL</v>
          </cell>
          <cell r="D6">
            <v>301</v>
          </cell>
          <cell r="E6" t="str">
            <v>PS</v>
          </cell>
          <cell r="F6" t="str">
            <v>NULL</v>
          </cell>
          <cell r="G6">
            <v>1</v>
          </cell>
          <cell r="H6">
            <v>421</v>
          </cell>
          <cell r="I6">
            <v>421</v>
          </cell>
          <cell r="J6">
            <v>0</v>
          </cell>
          <cell r="K6">
            <v>0</v>
          </cell>
          <cell r="L6">
            <v>0</v>
          </cell>
          <cell r="M6">
            <v>0</v>
          </cell>
          <cell r="N6">
            <v>0.35764705882352898</v>
          </cell>
          <cell r="O6">
            <v>0.43062200956937802</v>
          </cell>
          <cell r="P6" t="str">
            <v>NULL</v>
          </cell>
          <cell r="Q6" t="str">
            <v>NULL</v>
          </cell>
          <cell r="R6">
            <v>1.20772946859903E-2</v>
          </cell>
          <cell r="S6">
            <v>0</v>
          </cell>
          <cell r="T6">
            <v>9.6618357487922701E-3</v>
          </cell>
          <cell r="U6">
            <v>0.59420289855072495</v>
          </cell>
          <cell r="V6">
            <v>0.26086956521739102</v>
          </cell>
          <cell r="W6">
            <v>0.11835748792270499</v>
          </cell>
          <cell r="X6">
            <v>4.8309178743961402E-3</v>
          </cell>
          <cell r="Y6" t="str">
            <v>NULL</v>
          </cell>
          <cell r="Z6" t="str">
            <v>NULL</v>
          </cell>
          <cell r="AA6" t="str">
            <v>NULL</v>
          </cell>
          <cell r="AB6" t="str">
            <v>NULL</v>
          </cell>
          <cell r="AC6" t="str">
            <v>NULL</v>
          </cell>
          <cell r="AD6" t="str">
            <v>NULL</v>
          </cell>
          <cell r="AE6" t="str">
            <v>NULL</v>
          </cell>
          <cell r="AF6">
            <v>3.0805687203791499E-2</v>
          </cell>
          <cell r="AG6">
            <v>4.2654028436019002E-2</v>
          </cell>
          <cell r="AH6">
            <v>5.2132701421800903E-2</v>
          </cell>
          <cell r="AI6" t="str">
            <v>NULL</v>
          </cell>
          <cell r="AJ6" t="str">
            <v>NULL</v>
          </cell>
          <cell r="AK6" t="str">
            <v>NULL</v>
          </cell>
          <cell r="AL6">
            <v>7.1770334928229667E-3</v>
          </cell>
          <cell r="AM6">
            <v>2.3923444976076554E-3</v>
          </cell>
          <cell r="AN6">
            <v>2.3923444976076554E-3</v>
          </cell>
          <cell r="AO6">
            <v>0.27722772277227697</v>
          </cell>
          <cell r="AP6">
            <v>0.20792079207920799</v>
          </cell>
          <cell r="AQ6" t="str">
            <v>NULL</v>
          </cell>
          <cell r="AR6">
            <v>7.7647058823529402E-2</v>
          </cell>
          <cell r="AS6" t="str">
            <v>NULL</v>
          </cell>
          <cell r="AT6" t="str">
            <v xml:space="preserve"> </v>
          </cell>
        </row>
        <row r="7">
          <cell r="A7">
            <v>101188</v>
          </cell>
          <cell r="B7">
            <v>3012005</v>
          </cell>
          <cell r="C7" t="str">
            <v>DOROTHY BARLEY INFANTS</v>
          </cell>
          <cell r="D7">
            <v>301</v>
          </cell>
          <cell r="E7" t="str">
            <v>PS</v>
          </cell>
          <cell r="F7" t="str">
            <v>NULL</v>
          </cell>
          <cell r="G7">
            <v>1</v>
          </cell>
          <cell r="H7">
            <v>331</v>
          </cell>
          <cell r="I7">
            <v>331</v>
          </cell>
          <cell r="J7">
            <v>0</v>
          </cell>
          <cell r="K7">
            <v>0</v>
          </cell>
          <cell r="L7">
            <v>0</v>
          </cell>
          <cell r="M7">
            <v>-4</v>
          </cell>
          <cell r="N7">
            <v>0.327217125382263</v>
          </cell>
          <cell r="O7">
            <v>0.32407407407407407</v>
          </cell>
          <cell r="P7" t="str">
            <v>NULL</v>
          </cell>
          <cell r="Q7" t="str">
            <v>NULL</v>
          </cell>
          <cell r="R7">
            <v>0</v>
          </cell>
          <cell r="S7">
            <v>0</v>
          </cell>
          <cell r="T7">
            <v>6.9204152249135002E-3</v>
          </cell>
          <cell r="U7">
            <v>0.60207612456747395</v>
          </cell>
          <cell r="V7">
            <v>0.27335640138408301</v>
          </cell>
          <cell r="W7">
            <v>0.110726643598616</v>
          </cell>
          <cell r="X7">
            <v>6.9204152249135002E-3</v>
          </cell>
          <cell r="Y7" t="str">
            <v>NULL</v>
          </cell>
          <cell r="Z7" t="str">
            <v>NULL</v>
          </cell>
          <cell r="AA7" t="str">
            <v>NULL</v>
          </cell>
          <cell r="AB7" t="str">
            <v>NULL</v>
          </cell>
          <cell r="AC7" t="str">
            <v>NULL</v>
          </cell>
          <cell r="AD7" t="str">
            <v>NULL</v>
          </cell>
          <cell r="AE7" t="str">
            <v>NULL</v>
          </cell>
          <cell r="AF7">
            <v>1.8181818181818198E-2</v>
          </cell>
          <cell r="AG7">
            <v>0.15</v>
          </cell>
          <cell r="AH7">
            <v>0.30909090909090903</v>
          </cell>
          <cell r="AI7" t="str">
            <v>NULL</v>
          </cell>
          <cell r="AJ7" t="str">
            <v>NULL</v>
          </cell>
          <cell r="AK7" t="str">
            <v>NULL</v>
          </cell>
          <cell r="AL7">
            <v>6.1728395061728392E-3</v>
          </cell>
          <cell r="AM7">
            <v>3.0864197530864196E-3</v>
          </cell>
          <cell r="AN7">
            <v>3.0864197530864196E-3</v>
          </cell>
          <cell r="AO7">
            <v>0.29953917050691198</v>
          </cell>
          <cell r="AP7">
            <v>0.211981566820276</v>
          </cell>
          <cell r="AQ7" t="str">
            <v>NULL</v>
          </cell>
          <cell r="AR7">
            <v>9.54545454545455E-2</v>
          </cell>
          <cell r="AS7" t="str">
            <v>NULL</v>
          </cell>
          <cell r="AT7" t="str">
            <v xml:space="preserve"> </v>
          </cell>
        </row>
        <row r="8">
          <cell r="A8">
            <v>101189</v>
          </cell>
          <cell r="B8">
            <v>3012006</v>
          </cell>
          <cell r="C8" t="str">
            <v>EASTBURY PRIMARY</v>
          </cell>
          <cell r="D8">
            <v>301</v>
          </cell>
          <cell r="E8" t="str">
            <v>PS</v>
          </cell>
          <cell r="F8" t="str">
            <v>NULL</v>
          </cell>
          <cell r="G8">
            <v>1</v>
          </cell>
          <cell r="H8">
            <v>657</v>
          </cell>
          <cell r="I8">
            <v>657</v>
          </cell>
          <cell r="J8">
            <v>0</v>
          </cell>
          <cell r="K8">
            <v>0</v>
          </cell>
          <cell r="L8">
            <v>0</v>
          </cell>
          <cell r="M8">
            <v>4</v>
          </cell>
          <cell r="N8">
            <v>0.31397174254317101</v>
          </cell>
          <cell r="O8">
            <v>0.35602094240837695</v>
          </cell>
          <cell r="P8" t="str">
            <v>NULL</v>
          </cell>
          <cell r="Q8" t="str">
            <v>NULL</v>
          </cell>
          <cell r="R8">
            <v>2.4561403508771899E-2</v>
          </cell>
          <cell r="S8">
            <v>6.8421052631578994E-2</v>
          </cell>
          <cell r="T8">
            <v>2.6315789473684199E-2</v>
          </cell>
          <cell r="U8">
            <v>0.215789473684211</v>
          </cell>
          <cell r="V8">
            <v>0.18245614035087701</v>
          </cell>
          <cell r="W8">
            <v>0.452631578947368</v>
          </cell>
          <cell r="X8">
            <v>2.9824561403508799E-2</v>
          </cell>
          <cell r="Y8" t="str">
            <v>NULL</v>
          </cell>
          <cell r="Z8" t="str">
            <v>NULL</v>
          </cell>
          <cell r="AA8" t="str">
            <v>NULL</v>
          </cell>
          <cell r="AB8" t="str">
            <v>NULL</v>
          </cell>
          <cell r="AC8" t="str">
            <v>NULL</v>
          </cell>
          <cell r="AD8" t="str">
            <v>NULL</v>
          </cell>
          <cell r="AE8" t="str">
            <v>NULL</v>
          </cell>
          <cell r="AF8">
            <v>3.5984848484848501E-2</v>
          </cell>
          <cell r="AG8">
            <v>0.19507575757575801</v>
          </cell>
          <cell r="AH8">
            <v>0.30492424242424199</v>
          </cell>
          <cell r="AI8" t="str">
            <v>NULL</v>
          </cell>
          <cell r="AJ8" t="str">
            <v>NULL</v>
          </cell>
          <cell r="AK8" t="str">
            <v>NULL</v>
          </cell>
          <cell r="AL8">
            <v>5.235602094240838E-3</v>
          </cell>
          <cell r="AM8">
            <v>5.235602094240838E-3</v>
          </cell>
          <cell r="AN8">
            <v>5.235602094240838E-3</v>
          </cell>
          <cell r="AO8">
            <v>0.374074074074074</v>
          </cell>
          <cell r="AP8">
            <v>0.281481481481482</v>
          </cell>
          <cell r="AQ8" t="str">
            <v>NULL</v>
          </cell>
          <cell r="AR8">
            <v>0.20943396226415101</v>
          </cell>
          <cell r="AS8" t="str">
            <v>NULL</v>
          </cell>
          <cell r="AT8" t="str">
            <v xml:space="preserve"> </v>
          </cell>
        </row>
        <row r="9">
          <cell r="A9">
            <v>101192</v>
          </cell>
          <cell r="B9">
            <v>3012009</v>
          </cell>
          <cell r="C9" t="str">
            <v>Manor Junior School</v>
          </cell>
          <cell r="D9">
            <v>301</v>
          </cell>
          <cell r="E9" t="str">
            <v>PS</v>
          </cell>
          <cell r="F9" t="str">
            <v>NULL</v>
          </cell>
          <cell r="G9">
            <v>1</v>
          </cell>
          <cell r="H9">
            <v>478</v>
          </cell>
          <cell r="I9">
            <v>478</v>
          </cell>
          <cell r="J9">
            <v>0</v>
          </cell>
          <cell r="K9">
            <v>0</v>
          </cell>
          <cell r="L9">
            <v>0</v>
          </cell>
          <cell r="M9">
            <v>0</v>
          </cell>
          <cell r="N9">
            <v>0.14405010438413399</v>
          </cell>
          <cell r="O9">
            <v>0.20416666666666669</v>
          </cell>
          <cell r="P9" t="str">
            <v>NULL</v>
          </cell>
          <cell r="Q9" t="str">
            <v>NULL</v>
          </cell>
          <cell r="R9">
            <v>9.6234309623431005E-2</v>
          </cell>
          <cell r="S9">
            <v>0.30962343096234302</v>
          </cell>
          <cell r="T9">
            <v>0.171548117154812</v>
          </cell>
          <cell r="U9">
            <v>0.36192468619246898</v>
          </cell>
          <cell r="V9">
            <v>2.92887029288703E-2</v>
          </cell>
          <cell r="W9">
            <v>2.5104602510460299E-2</v>
          </cell>
          <cell r="X9">
            <v>6.2761506276150601E-3</v>
          </cell>
          <cell r="Y9" t="str">
            <v>NULL</v>
          </cell>
          <cell r="Z9" t="str">
            <v>NULL</v>
          </cell>
          <cell r="AA9" t="str">
            <v>NULL</v>
          </cell>
          <cell r="AB9" t="str">
            <v>NULL</v>
          </cell>
          <cell r="AC9" t="str">
            <v>NULL</v>
          </cell>
          <cell r="AD9" t="str">
            <v>NULL</v>
          </cell>
          <cell r="AE9" t="str">
            <v>NULL</v>
          </cell>
          <cell r="AF9">
            <v>0</v>
          </cell>
          <cell r="AG9">
            <v>6.2630480167014599E-3</v>
          </cell>
          <cell r="AH9">
            <v>2.0876826722338201E-2</v>
          </cell>
          <cell r="AI9" t="str">
            <v>NULL</v>
          </cell>
          <cell r="AJ9" t="str">
            <v>NULL</v>
          </cell>
          <cell r="AK9" t="str">
            <v>NULL</v>
          </cell>
          <cell r="AL9">
            <v>2.0833333333333333E-3</v>
          </cell>
          <cell r="AM9">
            <v>2.0833333333333333E-3</v>
          </cell>
          <cell r="AN9">
            <v>2.0833333333333333E-3</v>
          </cell>
          <cell r="AO9">
            <v>0.151260504201681</v>
          </cell>
          <cell r="AP9">
            <v>0.109243697478992</v>
          </cell>
          <cell r="AQ9" t="str">
            <v>NULL</v>
          </cell>
          <cell r="AR9">
            <v>4.3841336116910198E-2</v>
          </cell>
          <cell r="AS9" t="str">
            <v>NULL</v>
          </cell>
          <cell r="AT9" t="str">
            <v xml:space="preserve"> </v>
          </cell>
        </row>
        <row r="10">
          <cell r="A10">
            <v>101193</v>
          </cell>
          <cell r="B10">
            <v>3012010</v>
          </cell>
          <cell r="C10" t="str">
            <v>Manor Infant School</v>
          </cell>
          <cell r="D10">
            <v>301</v>
          </cell>
          <cell r="E10" t="str">
            <v>PS</v>
          </cell>
          <cell r="F10" t="str">
            <v>NULL</v>
          </cell>
          <cell r="G10">
            <v>1</v>
          </cell>
          <cell r="H10">
            <v>553</v>
          </cell>
          <cell r="I10">
            <v>553</v>
          </cell>
          <cell r="J10">
            <v>0</v>
          </cell>
          <cell r="K10">
            <v>0</v>
          </cell>
          <cell r="L10">
            <v>0</v>
          </cell>
          <cell r="M10">
            <v>2</v>
          </cell>
          <cell r="N10">
            <v>0.115596330275229</v>
          </cell>
          <cell r="O10">
            <v>0.15833333333333333</v>
          </cell>
          <cell r="P10" t="str">
            <v>NULL</v>
          </cell>
          <cell r="Q10" t="str">
            <v>NULL</v>
          </cell>
          <cell r="R10">
            <v>8.5510688836104506E-2</v>
          </cell>
          <cell r="S10">
            <v>0.23990498812351499</v>
          </cell>
          <cell r="T10">
            <v>0.18527315914489301</v>
          </cell>
          <cell r="U10">
            <v>0.351543942992874</v>
          </cell>
          <cell r="V10">
            <v>6.1757719714964403E-2</v>
          </cell>
          <cell r="W10">
            <v>5.7007125890736303E-2</v>
          </cell>
          <cell r="X10">
            <v>1.9002375296912101E-2</v>
          </cell>
          <cell r="Y10" t="str">
            <v>NULL</v>
          </cell>
          <cell r="Z10" t="str">
            <v>NULL</v>
          </cell>
          <cell r="AA10" t="str">
            <v>NULL</v>
          </cell>
          <cell r="AB10" t="str">
            <v>NULL</v>
          </cell>
          <cell r="AC10" t="str">
            <v>NULL</v>
          </cell>
          <cell r="AD10" t="str">
            <v>NULL</v>
          </cell>
          <cell r="AE10" t="str">
            <v>NULL</v>
          </cell>
          <cell r="AF10">
            <v>9.0361445783132502E-2</v>
          </cell>
          <cell r="AG10">
            <v>0.391566265060241</v>
          </cell>
          <cell r="AH10">
            <v>0.68072289156626498</v>
          </cell>
          <cell r="AI10" t="str">
            <v>NULL</v>
          </cell>
          <cell r="AJ10" t="str">
            <v>NULL</v>
          </cell>
          <cell r="AK10" t="str">
            <v>NULL</v>
          </cell>
          <cell r="AL10" t="str">
            <v>NULL</v>
          </cell>
          <cell r="AM10" t="str">
            <v>NULL</v>
          </cell>
          <cell r="AN10" t="str">
            <v>NULL</v>
          </cell>
          <cell r="AO10">
            <v>0.204301075268817</v>
          </cell>
          <cell r="AP10">
            <v>0.13620071684587801</v>
          </cell>
          <cell r="AQ10" t="str">
            <v>NULL</v>
          </cell>
          <cell r="AR10">
            <v>2.04081632653061E-2</v>
          </cell>
          <cell r="AS10" t="str">
            <v>NULL</v>
          </cell>
          <cell r="AT10" t="str">
            <v xml:space="preserve"> </v>
          </cell>
        </row>
        <row r="11">
          <cell r="A11">
            <v>101196</v>
          </cell>
          <cell r="B11">
            <v>3012013</v>
          </cell>
          <cell r="C11" t="str">
            <v>NORTHBURY JUNIOR SCHOOL</v>
          </cell>
          <cell r="D11">
            <v>301</v>
          </cell>
          <cell r="E11" t="str">
            <v>PS</v>
          </cell>
          <cell r="F11" t="str">
            <v>NULL</v>
          </cell>
          <cell r="G11">
            <v>1</v>
          </cell>
          <cell r="H11">
            <v>467</v>
          </cell>
          <cell r="I11">
            <v>467</v>
          </cell>
          <cell r="J11">
            <v>0</v>
          </cell>
          <cell r="K11">
            <v>0</v>
          </cell>
          <cell r="L11">
            <v>0</v>
          </cell>
          <cell r="M11">
            <v>0</v>
          </cell>
          <cell r="N11">
            <v>0.37068965517241398</v>
          </cell>
          <cell r="O11">
            <v>0.50909090909090904</v>
          </cell>
          <cell r="P11" t="str">
            <v>NULL</v>
          </cell>
          <cell r="Q11" t="str">
            <v>NULL</v>
          </cell>
          <cell r="R11">
            <v>1.5590200445434301E-2</v>
          </cell>
          <cell r="S11">
            <v>9.7995545657015598E-2</v>
          </cell>
          <cell r="T11">
            <v>1.3363028953229401E-2</v>
          </cell>
          <cell r="U11">
            <v>0.16926503340757201</v>
          </cell>
          <cell r="V11">
            <v>0.15144766146993299</v>
          </cell>
          <cell r="W11">
            <v>0.32516703786191498</v>
          </cell>
          <cell r="X11">
            <v>0.22717149220489999</v>
          </cell>
          <cell r="Y11" t="str">
            <v>NULL</v>
          </cell>
          <cell r="Z11" t="str">
            <v>NULL</v>
          </cell>
          <cell r="AA11" t="str">
            <v>NULL</v>
          </cell>
          <cell r="AB11" t="str">
            <v>NULL</v>
          </cell>
          <cell r="AC11" t="str">
            <v>NULL</v>
          </cell>
          <cell r="AD11" t="str">
            <v>NULL</v>
          </cell>
          <cell r="AE11" t="str">
            <v>NULL</v>
          </cell>
          <cell r="AF11">
            <v>1.93965517241379E-2</v>
          </cell>
          <cell r="AG11">
            <v>5.1724137931034503E-2</v>
          </cell>
          <cell r="AH11">
            <v>9.4827586206896505E-2</v>
          </cell>
          <cell r="AI11" t="str">
            <v>NULL</v>
          </cell>
          <cell r="AJ11" t="str">
            <v>NULL</v>
          </cell>
          <cell r="AK11" t="str">
            <v>NULL</v>
          </cell>
          <cell r="AL11">
            <v>2.2727272727272726E-3</v>
          </cell>
          <cell r="AM11">
            <v>2.2727272727272726E-3</v>
          </cell>
          <cell r="AN11">
            <v>2.2727272727272726E-3</v>
          </cell>
          <cell r="AO11">
            <v>0.47706422018348599</v>
          </cell>
          <cell r="AP11">
            <v>0.36697247706421998</v>
          </cell>
          <cell r="AQ11" t="str">
            <v>NULL</v>
          </cell>
          <cell r="AR11">
            <v>0.11206896551724101</v>
          </cell>
          <cell r="AS11" t="str">
            <v>NULL</v>
          </cell>
          <cell r="AT11" t="str">
            <v xml:space="preserve"> </v>
          </cell>
        </row>
        <row r="12">
          <cell r="A12">
            <v>101197</v>
          </cell>
          <cell r="B12">
            <v>3012014</v>
          </cell>
          <cell r="C12" t="str">
            <v>NORTHBURY INFANT SCHOOL</v>
          </cell>
          <cell r="D12">
            <v>301</v>
          </cell>
          <cell r="E12" t="str">
            <v>PS</v>
          </cell>
          <cell r="F12" t="str">
            <v>NULL</v>
          </cell>
          <cell r="G12">
            <v>1</v>
          </cell>
          <cell r="H12">
            <v>352</v>
          </cell>
          <cell r="I12">
            <v>352</v>
          </cell>
          <cell r="J12">
            <v>0</v>
          </cell>
          <cell r="K12">
            <v>0</v>
          </cell>
          <cell r="L12">
            <v>0</v>
          </cell>
          <cell r="M12">
            <v>-1</v>
          </cell>
          <cell r="N12">
            <v>0.31054131054131101</v>
          </cell>
          <cell r="O12">
            <v>0.3848314606741573</v>
          </cell>
          <cell r="P12" t="str">
            <v>NULL</v>
          </cell>
          <cell r="Q12" t="str">
            <v>NULL</v>
          </cell>
          <cell r="R12">
            <v>0</v>
          </cell>
          <cell r="S12">
            <v>8.9108910891089105E-2</v>
          </cell>
          <cell r="T12">
            <v>6.6006600660065999E-3</v>
          </cell>
          <cell r="U12">
            <v>9.5709570957095702E-2</v>
          </cell>
          <cell r="V12">
            <v>0.171617161716172</v>
          </cell>
          <cell r="W12">
            <v>0.37953795379538002</v>
          </cell>
          <cell r="X12">
            <v>0.25742574257425699</v>
          </cell>
          <cell r="Y12" t="str">
            <v>NULL</v>
          </cell>
          <cell r="Z12" t="str">
            <v>NULL</v>
          </cell>
          <cell r="AA12" t="str">
            <v>NULL</v>
          </cell>
          <cell r="AB12" t="str">
            <v>NULL</v>
          </cell>
          <cell r="AC12" t="str">
            <v>NULL</v>
          </cell>
          <cell r="AD12" t="str">
            <v>NULL</v>
          </cell>
          <cell r="AE12" t="str">
            <v>NULL</v>
          </cell>
          <cell r="AF12">
            <v>1.6949152542372899E-2</v>
          </cell>
          <cell r="AG12">
            <v>0.40677966101694901</v>
          </cell>
          <cell r="AH12">
            <v>0.80508474576271205</v>
          </cell>
          <cell r="AI12" t="str">
            <v>NULL</v>
          </cell>
          <cell r="AJ12" t="str">
            <v>NULL</v>
          </cell>
          <cell r="AK12" t="str">
            <v>NULL</v>
          </cell>
          <cell r="AL12" t="str">
            <v>NULL</v>
          </cell>
          <cell r="AM12" t="str">
            <v>NULL</v>
          </cell>
          <cell r="AN12" t="str">
            <v>NULL</v>
          </cell>
          <cell r="AO12">
            <v>0.32467532467532501</v>
          </cell>
          <cell r="AP12">
            <v>0.23376623376623401</v>
          </cell>
          <cell r="AQ12" t="str">
            <v>NULL</v>
          </cell>
          <cell r="AR12">
            <v>0.109704641350211</v>
          </cell>
          <cell r="AS12" t="str">
            <v>NULL</v>
          </cell>
          <cell r="AT12" t="str">
            <v xml:space="preserve"> </v>
          </cell>
        </row>
        <row r="13">
          <cell r="A13">
            <v>101198</v>
          </cell>
          <cell r="B13">
            <v>3012015</v>
          </cell>
          <cell r="C13" t="str">
            <v>Ripple Primary School</v>
          </cell>
          <cell r="D13">
            <v>301</v>
          </cell>
          <cell r="E13" t="str">
            <v>PS</v>
          </cell>
          <cell r="F13" t="str">
            <v>NULL</v>
          </cell>
          <cell r="G13">
            <v>1</v>
          </cell>
          <cell r="H13">
            <v>786</v>
          </cell>
          <cell r="I13">
            <v>786</v>
          </cell>
          <cell r="J13">
            <v>0</v>
          </cell>
          <cell r="K13">
            <v>0</v>
          </cell>
          <cell r="L13">
            <v>0</v>
          </cell>
          <cell r="M13">
            <v>7</v>
          </cell>
          <cell r="N13">
            <v>0.25371287128712899</v>
          </cell>
          <cell r="O13">
            <v>0.37376586741889978</v>
          </cell>
          <cell r="P13" t="str">
            <v>NULL</v>
          </cell>
          <cell r="Q13" t="str">
            <v>NULL</v>
          </cell>
          <cell r="R13">
            <v>5.7142857142857099E-3</v>
          </cell>
          <cell r="S13">
            <v>8.1428571428571406E-2</v>
          </cell>
          <cell r="T13">
            <v>1.5714285714285701E-2</v>
          </cell>
          <cell r="U13">
            <v>0.47</v>
          </cell>
          <cell r="V13">
            <v>0.11714285714285699</v>
          </cell>
          <cell r="W13">
            <v>0.28428571428571398</v>
          </cell>
          <cell r="X13">
            <v>2.57142857142857E-2</v>
          </cell>
          <cell r="Y13" t="str">
            <v>NULL</v>
          </cell>
          <cell r="Z13" t="str">
            <v>NULL</v>
          </cell>
          <cell r="AA13" t="str">
            <v>NULL</v>
          </cell>
          <cell r="AB13" t="str">
            <v>NULL</v>
          </cell>
          <cell r="AC13" t="str">
            <v>NULL</v>
          </cell>
          <cell r="AD13" t="str">
            <v>NULL</v>
          </cell>
          <cell r="AE13" t="str">
            <v>NULL</v>
          </cell>
          <cell r="AF13">
            <v>6.7930489731437602E-2</v>
          </cell>
          <cell r="AG13">
            <v>0.23854660347551301</v>
          </cell>
          <cell r="AH13">
            <v>0.36808846761453401</v>
          </cell>
          <cell r="AI13" t="str">
            <v>NULL</v>
          </cell>
          <cell r="AJ13" t="str">
            <v>NULL</v>
          </cell>
          <cell r="AK13" t="str">
            <v>NULL</v>
          </cell>
          <cell r="AL13">
            <v>4.2313117066290554E-3</v>
          </cell>
          <cell r="AM13">
            <v>4.2313117066290554E-3</v>
          </cell>
          <cell r="AN13">
            <v>2.8208744710860366E-3</v>
          </cell>
          <cell r="AO13">
            <v>0.30330330330330302</v>
          </cell>
          <cell r="AP13">
            <v>0.24024024024023999</v>
          </cell>
          <cell r="AQ13" t="str">
            <v>NULL</v>
          </cell>
          <cell r="AR13">
            <v>0.22992125984251999</v>
          </cell>
          <cell r="AS13" t="str">
            <v>NULL</v>
          </cell>
          <cell r="AT13" t="str">
            <v xml:space="preserve"> </v>
          </cell>
        </row>
        <row r="14">
          <cell r="A14">
            <v>101200</v>
          </cell>
          <cell r="B14">
            <v>3012021</v>
          </cell>
          <cell r="C14" t="str">
            <v>Thames View Infants</v>
          </cell>
          <cell r="D14">
            <v>301</v>
          </cell>
          <cell r="E14" t="str">
            <v>PS</v>
          </cell>
          <cell r="F14" t="str">
            <v>NULL</v>
          </cell>
          <cell r="G14">
            <v>1</v>
          </cell>
          <cell r="H14">
            <v>348</v>
          </cell>
          <cell r="I14">
            <v>348</v>
          </cell>
          <cell r="J14">
            <v>0</v>
          </cell>
          <cell r="K14">
            <v>0</v>
          </cell>
          <cell r="L14">
            <v>0</v>
          </cell>
          <cell r="M14">
            <v>2</v>
          </cell>
          <cell r="N14">
            <v>0.32861189801699697</v>
          </cell>
          <cell r="O14">
            <v>0.55307262569832405</v>
          </cell>
          <cell r="P14" t="str">
            <v>NULL</v>
          </cell>
          <cell r="Q14" t="str">
            <v>NULL</v>
          </cell>
          <cell r="R14">
            <v>1.3114754098360701E-2</v>
          </cell>
          <cell r="S14">
            <v>0</v>
          </cell>
          <cell r="T14">
            <v>0</v>
          </cell>
          <cell r="U14">
            <v>0.41967213114754098</v>
          </cell>
          <cell r="V14">
            <v>2.2950819672131102E-2</v>
          </cell>
          <cell r="W14">
            <v>0.54098360655737698</v>
          </cell>
          <cell r="X14">
            <v>3.27868852459016E-3</v>
          </cell>
          <cell r="Y14" t="str">
            <v>NULL</v>
          </cell>
          <cell r="Z14" t="str">
            <v>NULL</v>
          </cell>
          <cell r="AA14" t="str">
            <v>NULL</v>
          </cell>
          <cell r="AB14" t="str">
            <v>NULL</v>
          </cell>
          <cell r="AC14" t="str">
            <v>NULL</v>
          </cell>
          <cell r="AD14" t="str">
            <v>NULL</v>
          </cell>
          <cell r="AE14" t="str">
            <v>NULL</v>
          </cell>
          <cell r="AF14">
            <v>8.4745762711864406E-3</v>
          </cell>
          <cell r="AG14">
            <v>0.34745762711864397</v>
          </cell>
          <cell r="AH14">
            <v>0.63983050847457601</v>
          </cell>
          <cell r="AI14" t="str">
            <v>NULL</v>
          </cell>
          <cell r="AJ14" t="str">
            <v>NULL</v>
          </cell>
          <cell r="AK14" t="str">
            <v>NULL</v>
          </cell>
          <cell r="AL14">
            <v>5.5865921787709499E-3</v>
          </cell>
          <cell r="AM14">
            <v>2.7932960893854749E-3</v>
          </cell>
          <cell r="AN14">
            <v>2.7932960893854749E-3</v>
          </cell>
          <cell r="AO14">
            <v>0.16738197424892701</v>
          </cell>
          <cell r="AP14">
            <v>0.11587982832618</v>
          </cell>
          <cell r="AQ14" t="str">
            <v>NULL</v>
          </cell>
          <cell r="AR14">
            <v>6.3025210084033598E-2</v>
          </cell>
          <cell r="AS14" t="str">
            <v>NULL</v>
          </cell>
          <cell r="AT14" t="str">
            <v xml:space="preserve"> </v>
          </cell>
        </row>
        <row r="15">
          <cell r="A15">
            <v>101202</v>
          </cell>
          <cell r="B15">
            <v>3012024</v>
          </cell>
          <cell r="C15" t="str">
            <v>BEAM PRIMARY</v>
          </cell>
          <cell r="D15">
            <v>301</v>
          </cell>
          <cell r="E15" t="str">
            <v>PS</v>
          </cell>
          <cell r="F15" t="str">
            <v>NULL</v>
          </cell>
          <cell r="G15">
            <v>1</v>
          </cell>
          <cell r="H15">
            <v>471</v>
          </cell>
          <cell r="I15">
            <v>471</v>
          </cell>
          <cell r="J15">
            <v>0</v>
          </cell>
          <cell r="K15">
            <v>0</v>
          </cell>
          <cell r="L15">
            <v>0</v>
          </cell>
          <cell r="M15">
            <v>4</v>
          </cell>
          <cell r="N15">
            <v>0.209503239740821</v>
          </cell>
          <cell r="O15">
            <v>0.25112107623318386</v>
          </cell>
          <cell r="P15" t="str">
            <v>NULL</v>
          </cell>
          <cell r="Q15" t="str">
            <v>NULL</v>
          </cell>
          <cell r="R15">
            <v>9.1324200913242004E-3</v>
          </cell>
          <cell r="S15">
            <v>6.8493150684931503E-3</v>
          </cell>
          <cell r="T15">
            <v>1.8264840182648401E-2</v>
          </cell>
          <cell r="U15">
            <v>0.55022831050228305</v>
          </cell>
          <cell r="V15">
            <v>0.37214611872146097</v>
          </cell>
          <cell r="W15">
            <v>3.6529680365296802E-2</v>
          </cell>
          <cell r="X15">
            <v>6.8493150684931503E-3</v>
          </cell>
          <cell r="Y15" t="str">
            <v>NULL</v>
          </cell>
          <cell r="Z15" t="str">
            <v>NULL</v>
          </cell>
          <cell r="AA15" t="str">
            <v>NULL</v>
          </cell>
          <cell r="AB15" t="str">
            <v>NULL</v>
          </cell>
          <cell r="AC15" t="str">
            <v>NULL</v>
          </cell>
          <cell r="AD15" t="str">
            <v>NULL</v>
          </cell>
          <cell r="AE15" t="str">
            <v>NULL</v>
          </cell>
          <cell r="AF15">
            <v>3.11688311688312E-2</v>
          </cell>
          <cell r="AG15">
            <v>0.12727272727272701</v>
          </cell>
          <cell r="AH15">
            <v>0.23376623376623401</v>
          </cell>
          <cell r="AI15" t="str">
            <v>NULL</v>
          </cell>
          <cell r="AJ15" t="str">
            <v>NULL</v>
          </cell>
          <cell r="AK15" t="str">
            <v>NULL</v>
          </cell>
          <cell r="AL15" t="str">
            <v>NULL</v>
          </cell>
          <cell r="AM15" t="str">
            <v>NULL</v>
          </cell>
          <cell r="AN15" t="str">
            <v>NULL</v>
          </cell>
          <cell r="AO15">
            <v>0.28899082568807299</v>
          </cell>
          <cell r="AP15">
            <v>0.22018348623853201</v>
          </cell>
          <cell r="AQ15" t="str">
            <v>NULL</v>
          </cell>
          <cell r="AR15">
            <v>0.18961038961039001</v>
          </cell>
          <cell r="AS15" t="str">
            <v>NULL</v>
          </cell>
          <cell r="AT15" t="str">
            <v xml:space="preserve"> </v>
          </cell>
        </row>
        <row r="16">
          <cell r="A16">
            <v>101203</v>
          </cell>
          <cell r="B16">
            <v>3012030</v>
          </cell>
          <cell r="C16" t="str">
            <v>Furze Infant School</v>
          </cell>
          <cell r="D16">
            <v>301</v>
          </cell>
          <cell r="E16" t="str">
            <v>PS</v>
          </cell>
          <cell r="F16" t="str">
            <v>NULL</v>
          </cell>
          <cell r="G16">
            <v>1</v>
          </cell>
          <cell r="H16">
            <v>362</v>
          </cell>
          <cell r="I16">
            <v>362</v>
          </cell>
          <cell r="J16">
            <v>0</v>
          </cell>
          <cell r="K16">
            <v>0</v>
          </cell>
          <cell r="L16">
            <v>0</v>
          </cell>
          <cell r="M16">
            <v>7</v>
          </cell>
          <cell r="N16">
            <v>0.172222222222222</v>
          </cell>
          <cell r="O16">
            <v>0.23626373626373623</v>
          </cell>
          <cell r="P16" t="str">
            <v>NULL</v>
          </cell>
          <cell r="Q16" t="str">
            <v>NULL</v>
          </cell>
          <cell r="R16">
            <v>6.3291139240506302E-3</v>
          </cell>
          <cell r="S16">
            <v>0.145569620253165</v>
          </cell>
          <cell r="T16">
            <v>0.205696202531646</v>
          </cell>
          <cell r="U16">
            <v>0.503164556962025</v>
          </cell>
          <cell r="V16">
            <v>8.2278481012658194E-2</v>
          </cell>
          <cell r="W16">
            <v>1.5822784810126601E-2</v>
          </cell>
          <cell r="X16">
            <v>4.1139240506329097E-2</v>
          </cell>
          <cell r="Y16" t="str">
            <v>NULL</v>
          </cell>
          <cell r="Z16" t="str">
            <v>NULL</v>
          </cell>
          <cell r="AA16" t="str">
            <v>NULL</v>
          </cell>
          <cell r="AB16" t="str">
            <v>NULL</v>
          </cell>
          <cell r="AC16" t="str">
            <v>NULL</v>
          </cell>
          <cell r="AD16" t="str">
            <v>NULL</v>
          </cell>
          <cell r="AE16" t="str">
            <v>NULL</v>
          </cell>
          <cell r="AF16">
            <v>2.81124497991968E-2</v>
          </cell>
          <cell r="AG16">
            <v>0.27710843373493999</v>
          </cell>
          <cell r="AH16">
            <v>0.48594377510040199</v>
          </cell>
          <cell r="AI16" t="str">
            <v>NULL</v>
          </cell>
          <cell r="AJ16" t="str">
            <v>NULL</v>
          </cell>
          <cell r="AK16" t="str">
            <v>NULL</v>
          </cell>
          <cell r="AL16">
            <v>5.4945054945054949E-3</v>
          </cell>
          <cell r="AM16">
            <v>5.4945054945054949E-3</v>
          </cell>
          <cell r="AN16">
            <v>5.4945054945054949E-3</v>
          </cell>
          <cell r="AO16">
            <v>0.242798353909465</v>
          </cell>
          <cell r="AP16">
            <v>0.18518518518518501</v>
          </cell>
          <cell r="AQ16" t="str">
            <v>NULL</v>
          </cell>
          <cell r="AR16">
            <v>9.2369477911646597E-2</v>
          </cell>
          <cell r="AS16" t="str">
            <v>NULL</v>
          </cell>
          <cell r="AT16" t="str">
            <v xml:space="preserve"> </v>
          </cell>
        </row>
        <row r="17">
          <cell r="A17">
            <v>101210</v>
          </cell>
          <cell r="B17">
            <v>3012042</v>
          </cell>
          <cell r="C17" t="str">
            <v>MARKS GATE INFANTS</v>
          </cell>
          <cell r="D17">
            <v>301</v>
          </cell>
          <cell r="E17" t="str">
            <v>PS</v>
          </cell>
          <cell r="F17" t="str">
            <v>NULL</v>
          </cell>
          <cell r="G17">
            <v>1</v>
          </cell>
          <cell r="H17">
            <v>259</v>
          </cell>
          <cell r="I17">
            <v>259</v>
          </cell>
          <cell r="J17">
            <v>0</v>
          </cell>
          <cell r="K17">
            <v>0</v>
          </cell>
          <cell r="L17">
            <v>0</v>
          </cell>
          <cell r="M17">
            <v>-2</v>
          </cell>
          <cell r="N17">
            <v>0.261044176706827</v>
          </cell>
          <cell r="O17">
            <v>0.37254901960784315</v>
          </cell>
          <cell r="P17" t="str">
            <v>NULL</v>
          </cell>
          <cell r="Q17" t="str">
            <v>NULL</v>
          </cell>
          <cell r="R17">
            <v>4.3478260869565201E-3</v>
          </cell>
          <cell r="S17">
            <v>1.3043478260869599E-2</v>
          </cell>
          <cell r="T17">
            <v>0.104347826086957</v>
          </cell>
          <cell r="U17">
            <v>7.3913043478260901E-2</v>
          </cell>
          <cell r="V17">
            <v>0.44347826086956499</v>
          </cell>
          <cell r="W17">
            <v>2.1739130434782601E-2</v>
          </cell>
          <cell r="X17">
            <v>0.33913043478260901</v>
          </cell>
          <cell r="Y17" t="str">
            <v>NULL</v>
          </cell>
          <cell r="Z17" t="str">
            <v>NULL</v>
          </cell>
          <cell r="AA17" t="str">
            <v>NULL</v>
          </cell>
          <cell r="AB17" t="str">
            <v>NULL</v>
          </cell>
          <cell r="AC17" t="str">
            <v>NULL</v>
          </cell>
          <cell r="AD17" t="str">
            <v>NULL</v>
          </cell>
          <cell r="AE17" t="str">
            <v>NULL</v>
          </cell>
          <cell r="AF17">
            <v>6.0606060606060597E-3</v>
          </cell>
          <cell r="AG17">
            <v>0.15151515151515199</v>
          </cell>
          <cell r="AH17">
            <v>0.351515151515152</v>
          </cell>
          <cell r="AI17" t="str">
            <v>NULL</v>
          </cell>
          <cell r="AJ17" t="str">
            <v>NULL</v>
          </cell>
          <cell r="AK17" t="str">
            <v>NULL</v>
          </cell>
          <cell r="AL17" t="str">
            <v>NULL</v>
          </cell>
          <cell r="AM17" t="str">
            <v>NULL</v>
          </cell>
          <cell r="AN17" t="str">
            <v>NULL</v>
          </cell>
          <cell r="AO17">
            <v>0.16564417177914101</v>
          </cell>
          <cell r="AP17">
            <v>9.2024539877300596E-2</v>
          </cell>
          <cell r="AQ17" t="str">
            <v>NULL</v>
          </cell>
          <cell r="AR17">
            <v>0.109090909090909</v>
          </cell>
          <cell r="AS17" t="str">
            <v>NULL</v>
          </cell>
          <cell r="AT17" t="str">
            <v xml:space="preserve"> </v>
          </cell>
        </row>
        <row r="18">
          <cell r="A18">
            <v>101211</v>
          </cell>
          <cell r="B18">
            <v>3012043</v>
          </cell>
          <cell r="C18" t="str">
            <v>MARSH GREEN PRIMARY</v>
          </cell>
          <cell r="D18">
            <v>301</v>
          </cell>
          <cell r="E18" t="str">
            <v>PS</v>
          </cell>
          <cell r="F18" t="str">
            <v>NULL</v>
          </cell>
          <cell r="G18">
            <v>1</v>
          </cell>
          <cell r="H18">
            <v>252</v>
          </cell>
          <cell r="I18">
            <v>252</v>
          </cell>
          <cell r="J18">
            <v>0</v>
          </cell>
          <cell r="K18">
            <v>0</v>
          </cell>
          <cell r="L18">
            <v>0</v>
          </cell>
          <cell r="M18">
            <v>-2</v>
          </cell>
          <cell r="N18">
            <v>0.233201581027668</v>
          </cell>
          <cell r="O18">
            <v>0.34545454545454546</v>
          </cell>
          <cell r="P18" t="str">
            <v>NULL</v>
          </cell>
          <cell r="Q18" t="str">
            <v>NULL</v>
          </cell>
          <cell r="R18">
            <v>0</v>
          </cell>
          <cell r="S18">
            <v>4.3668122270742399E-3</v>
          </cell>
          <cell r="T18">
            <v>1.7467248908296901E-2</v>
          </cell>
          <cell r="U18">
            <v>0.59825327510917004</v>
          </cell>
          <cell r="V18">
            <v>0.31004366812227102</v>
          </cell>
          <cell r="W18">
            <v>3.9301310043668103E-2</v>
          </cell>
          <cell r="X18">
            <v>3.05676855895196E-2</v>
          </cell>
          <cell r="Y18" t="str">
            <v>NULL</v>
          </cell>
          <cell r="Z18" t="str">
            <v>NULL</v>
          </cell>
          <cell r="AA18" t="str">
            <v>NULL</v>
          </cell>
          <cell r="AB18" t="str">
            <v>NULL</v>
          </cell>
          <cell r="AC18" t="str">
            <v>NULL</v>
          </cell>
          <cell r="AD18" t="str">
            <v>NULL</v>
          </cell>
          <cell r="AE18" t="str">
            <v>NULL</v>
          </cell>
          <cell r="AF18">
            <v>4.4334975369458102E-2</v>
          </cell>
          <cell r="AG18">
            <v>0.15763546798029601</v>
          </cell>
          <cell r="AH18">
            <v>0.26108374384236499</v>
          </cell>
          <cell r="AI18" t="str">
            <v>NULL</v>
          </cell>
          <cell r="AJ18" t="str">
            <v>NULL</v>
          </cell>
          <cell r="AK18" t="str">
            <v>NULL</v>
          </cell>
          <cell r="AL18">
            <v>4.5454545454545452E-3</v>
          </cell>
          <cell r="AM18">
            <v>0</v>
          </cell>
          <cell r="AN18">
            <v>0</v>
          </cell>
          <cell r="AO18">
            <v>0.34951456310679602</v>
          </cell>
          <cell r="AP18">
            <v>0.26213592233009703</v>
          </cell>
          <cell r="AQ18" t="str">
            <v>NULL</v>
          </cell>
          <cell r="AR18">
            <v>0.26108374384236499</v>
          </cell>
          <cell r="AS18" t="str">
            <v>NULL</v>
          </cell>
          <cell r="AT18" t="str">
            <v xml:space="preserve"> </v>
          </cell>
        </row>
        <row r="19">
          <cell r="A19">
            <v>101212</v>
          </cell>
          <cell r="B19">
            <v>3012047</v>
          </cell>
          <cell r="C19" t="str">
            <v>RUSH GREEN JUNIOR</v>
          </cell>
          <cell r="D19">
            <v>301</v>
          </cell>
          <cell r="E19" t="str">
            <v>PS</v>
          </cell>
          <cell r="F19" t="str">
            <v>NULL</v>
          </cell>
          <cell r="G19">
            <v>1</v>
          </cell>
          <cell r="H19">
            <v>324</v>
          </cell>
          <cell r="I19">
            <v>324</v>
          </cell>
          <cell r="J19">
            <v>0</v>
          </cell>
          <cell r="K19">
            <v>0</v>
          </cell>
          <cell r="L19">
            <v>0</v>
          </cell>
          <cell r="M19">
            <v>0</v>
          </cell>
          <cell r="N19">
            <v>0.17981072555204999</v>
          </cell>
          <cell r="O19">
            <v>0.31288343558282211</v>
          </cell>
          <cell r="P19" t="str">
            <v>NULL</v>
          </cell>
          <cell r="Q19" t="str">
            <v>NULL</v>
          </cell>
          <cell r="R19">
            <v>0.28387096774193499</v>
          </cell>
          <cell r="S19">
            <v>3.2258064516128997E-2</v>
          </cell>
          <cell r="T19">
            <v>0.40322580645161299</v>
          </cell>
          <cell r="U19">
            <v>0.13225806451612901</v>
          </cell>
          <cell r="V19">
            <v>0.1</v>
          </cell>
          <cell r="W19">
            <v>1.9354838709677399E-2</v>
          </cell>
          <cell r="X19">
            <v>2.9032258064516099E-2</v>
          </cell>
          <cell r="Y19" t="str">
            <v>NULL</v>
          </cell>
          <cell r="Z19" t="str">
            <v>NULL</v>
          </cell>
          <cell r="AA19" t="str">
            <v>NULL</v>
          </cell>
          <cell r="AB19" t="str">
            <v>NULL</v>
          </cell>
          <cell r="AC19" t="str">
            <v>NULL</v>
          </cell>
          <cell r="AD19" t="str">
            <v>NULL</v>
          </cell>
          <cell r="AE19" t="str">
            <v>NULL</v>
          </cell>
          <cell r="AF19">
            <v>1.5822784810126601E-2</v>
          </cell>
          <cell r="AG19">
            <v>3.48101265822785E-2</v>
          </cell>
          <cell r="AH19">
            <v>5.0632911392405097E-2</v>
          </cell>
          <cell r="AI19" t="str">
            <v>NULL</v>
          </cell>
          <cell r="AJ19" t="str">
            <v>NULL</v>
          </cell>
          <cell r="AK19" t="str">
            <v>NULL</v>
          </cell>
          <cell r="AL19">
            <v>6.1349693251533744E-3</v>
          </cell>
          <cell r="AM19">
            <v>6.1349693251533744E-3</v>
          </cell>
          <cell r="AN19">
            <v>6.1349693251533744E-3</v>
          </cell>
          <cell r="AO19">
            <v>0.34939759036144602</v>
          </cell>
          <cell r="AP19">
            <v>0.240963855421687</v>
          </cell>
          <cell r="AQ19" t="str">
            <v>NULL</v>
          </cell>
          <cell r="AR19">
            <v>0.10094637223974801</v>
          </cell>
          <cell r="AS19" t="str">
            <v>NULL</v>
          </cell>
          <cell r="AT19" t="str">
            <v xml:space="preserve"> </v>
          </cell>
        </row>
        <row r="20">
          <cell r="A20">
            <v>101213</v>
          </cell>
          <cell r="B20">
            <v>3012048</v>
          </cell>
          <cell r="C20" t="str">
            <v>Rush Green Infants</v>
          </cell>
          <cell r="D20">
            <v>301</v>
          </cell>
          <cell r="E20" t="str">
            <v>PS</v>
          </cell>
          <cell r="F20" t="str">
            <v>NULL</v>
          </cell>
          <cell r="G20">
            <v>1</v>
          </cell>
          <cell r="H20">
            <v>331</v>
          </cell>
          <cell r="I20">
            <v>331</v>
          </cell>
          <cell r="J20">
            <v>0</v>
          </cell>
          <cell r="K20">
            <v>0</v>
          </cell>
          <cell r="L20">
            <v>0</v>
          </cell>
          <cell r="M20">
            <v>-1</v>
          </cell>
          <cell r="N20">
            <v>0.18787878787878801</v>
          </cell>
          <cell r="O20">
            <v>0.27814569536423839</v>
          </cell>
          <cell r="P20" t="str">
            <v>NULL</v>
          </cell>
          <cell r="Q20" t="str">
            <v>NULL</v>
          </cell>
          <cell r="R20">
            <v>0.22887323943662</v>
          </cell>
          <cell r="S20">
            <v>1.4084507042253501E-2</v>
          </cell>
          <cell r="T20">
            <v>0.41549295774647899</v>
          </cell>
          <cell r="U20">
            <v>0.15140845070422501</v>
          </cell>
          <cell r="V20">
            <v>0.140845070422535</v>
          </cell>
          <cell r="W20">
            <v>2.8169014084507001E-2</v>
          </cell>
          <cell r="X20">
            <v>2.1126760563380299E-2</v>
          </cell>
          <cell r="Y20" t="str">
            <v>NULL</v>
          </cell>
          <cell r="Z20" t="str">
            <v>NULL</v>
          </cell>
          <cell r="AA20" t="str">
            <v>NULL</v>
          </cell>
          <cell r="AB20" t="str">
            <v>NULL</v>
          </cell>
          <cell r="AC20" t="str">
            <v>NULL</v>
          </cell>
          <cell r="AD20" t="str">
            <v>NULL</v>
          </cell>
          <cell r="AE20" t="str">
            <v>NULL</v>
          </cell>
          <cell r="AF20">
            <v>2.76497695852535E-2</v>
          </cell>
          <cell r="AG20">
            <v>0.14746543778801799</v>
          </cell>
          <cell r="AH20">
            <v>0.29032258064516098</v>
          </cell>
          <cell r="AI20" t="str">
            <v>NULL</v>
          </cell>
          <cell r="AJ20" t="str">
            <v>NULL</v>
          </cell>
          <cell r="AK20" t="str">
            <v>NULL</v>
          </cell>
          <cell r="AL20" t="str">
            <v>NULL</v>
          </cell>
          <cell r="AM20" t="str">
            <v>NULL</v>
          </cell>
          <cell r="AN20" t="str">
            <v>NULL</v>
          </cell>
          <cell r="AO20">
            <v>0.219512195121951</v>
          </cell>
          <cell r="AP20">
            <v>0.16097560975609801</v>
          </cell>
          <cell r="AQ20" t="str">
            <v>NULL</v>
          </cell>
          <cell r="AR20">
            <v>0.105504587155963</v>
          </cell>
          <cell r="AS20" t="str">
            <v>NULL</v>
          </cell>
          <cell r="AT20" t="str">
            <v xml:space="preserve"> </v>
          </cell>
        </row>
        <row r="21">
          <cell r="A21">
            <v>101216</v>
          </cell>
          <cell r="B21">
            <v>3012052</v>
          </cell>
          <cell r="C21" t="str">
            <v>LEYS PRIMARY SCHOOL</v>
          </cell>
          <cell r="D21">
            <v>301</v>
          </cell>
          <cell r="E21" t="str">
            <v>PS</v>
          </cell>
          <cell r="F21" t="str">
            <v>NULL</v>
          </cell>
          <cell r="G21">
            <v>1</v>
          </cell>
          <cell r="H21">
            <v>327</v>
          </cell>
          <cell r="I21">
            <v>327</v>
          </cell>
          <cell r="J21">
            <v>0</v>
          </cell>
          <cell r="K21">
            <v>0</v>
          </cell>
          <cell r="L21">
            <v>0</v>
          </cell>
          <cell r="M21">
            <v>4</v>
          </cell>
          <cell r="N21">
            <v>0.351190476190476</v>
          </cell>
          <cell r="O21">
            <v>0.54380664652567978</v>
          </cell>
          <cell r="P21" t="str">
            <v>NULL</v>
          </cell>
          <cell r="Q21" t="str">
            <v>NULL</v>
          </cell>
          <cell r="R21">
            <v>9.7087378640776708E-3</v>
          </cell>
          <cell r="S21">
            <v>3.2362459546925598E-3</v>
          </cell>
          <cell r="T21">
            <v>2.2653721682847901E-2</v>
          </cell>
          <cell r="U21">
            <v>0.17152103559870499</v>
          </cell>
          <cell r="V21">
            <v>0.66019417475728204</v>
          </cell>
          <cell r="W21">
            <v>0.106796116504854</v>
          </cell>
          <cell r="X21">
            <v>2.5889967637540499E-2</v>
          </cell>
          <cell r="Y21" t="str">
            <v>NULL</v>
          </cell>
          <cell r="Z21" t="str">
            <v>NULL</v>
          </cell>
          <cell r="AA21" t="str">
            <v>NULL</v>
          </cell>
          <cell r="AB21" t="str">
            <v>NULL</v>
          </cell>
          <cell r="AC21" t="str">
            <v>NULL</v>
          </cell>
          <cell r="AD21" t="str">
            <v>NULL</v>
          </cell>
          <cell r="AE21" t="str">
            <v>NULL</v>
          </cell>
          <cell r="AF21">
            <v>3.6231884057971002E-2</v>
          </cell>
          <cell r="AG21">
            <v>0.126811594202899</v>
          </cell>
          <cell r="AH21">
            <v>0.231884057971014</v>
          </cell>
          <cell r="AI21" t="str">
            <v>NULL</v>
          </cell>
          <cell r="AJ21" t="str">
            <v>NULL</v>
          </cell>
          <cell r="AK21" t="str">
            <v>NULL</v>
          </cell>
          <cell r="AL21">
            <v>6.0422960725075529E-3</v>
          </cell>
          <cell r="AM21">
            <v>0</v>
          </cell>
          <cell r="AN21">
            <v>0</v>
          </cell>
          <cell r="AO21">
            <v>0.312925170068027</v>
          </cell>
          <cell r="AP21">
            <v>0.17687074829932001</v>
          </cell>
          <cell r="AQ21" t="str">
            <v>NULL</v>
          </cell>
          <cell r="AR21">
            <v>0.20652173913043501</v>
          </cell>
          <cell r="AS21" t="str">
            <v>NULL</v>
          </cell>
          <cell r="AT21" t="str">
            <v xml:space="preserve"> </v>
          </cell>
        </row>
        <row r="22">
          <cell r="A22">
            <v>101219</v>
          </cell>
          <cell r="B22">
            <v>3012055</v>
          </cell>
          <cell r="C22" t="str">
            <v>WARREN JUNIOR</v>
          </cell>
          <cell r="D22">
            <v>301</v>
          </cell>
          <cell r="E22" t="str">
            <v>PS</v>
          </cell>
          <cell r="F22" t="str">
            <v>NULL</v>
          </cell>
          <cell r="G22">
            <v>1</v>
          </cell>
          <cell r="H22">
            <v>440</v>
          </cell>
          <cell r="I22">
            <v>440</v>
          </cell>
          <cell r="J22">
            <v>0</v>
          </cell>
          <cell r="K22">
            <v>0</v>
          </cell>
          <cell r="L22">
            <v>0</v>
          </cell>
          <cell r="M22">
            <v>0</v>
          </cell>
          <cell r="N22">
            <v>0.267123287671233</v>
          </cell>
          <cell r="O22">
            <v>0.38461538461538469</v>
          </cell>
          <cell r="P22" t="str">
            <v>NULL</v>
          </cell>
          <cell r="Q22" t="str">
            <v>NULL</v>
          </cell>
          <cell r="R22">
            <v>1.3986013986014E-2</v>
          </cell>
          <cell r="S22">
            <v>0.125874125874126</v>
          </cell>
          <cell r="T22">
            <v>0.25174825174825199</v>
          </cell>
          <cell r="U22">
            <v>0.39860139860139898</v>
          </cell>
          <cell r="V22">
            <v>0.13519813519813501</v>
          </cell>
          <cell r="W22">
            <v>1.1655011655011699E-2</v>
          </cell>
          <cell r="X22">
            <v>6.2937062937062901E-2</v>
          </cell>
          <cell r="Y22" t="str">
            <v>NULL</v>
          </cell>
          <cell r="Z22" t="str">
            <v>NULL</v>
          </cell>
          <cell r="AA22" t="str">
            <v>NULL</v>
          </cell>
          <cell r="AB22" t="str">
            <v>NULL</v>
          </cell>
          <cell r="AC22" t="str">
            <v>NULL</v>
          </cell>
          <cell r="AD22" t="str">
            <v>NULL</v>
          </cell>
          <cell r="AE22" t="str">
            <v>NULL</v>
          </cell>
          <cell r="AF22">
            <v>1.38888888888889E-2</v>
          </cell>
          <cell r="AG22">
            <v>3.4722222222222203E-2</v>
          </cell>
          <cell r="AH22">
            <v>5.7870370370370398E-2</v>
          </cell>
          <cell r="AI22" t="str">
            <v>NULL</v>
          </cell>
          <cell r="AJ22" t="str">
            <v>NULL</v>
          </cell>
          <cell r="AK22" t="str">
            <v>NULL</v>
          </cell>
          <cell r="AL22">
            <v>2.331002331002331E-3</v>
          </cell>
          <cell r="AM22">
            <v>2.331002331002331E-3</v>
          </cell>
          <cell r="AN22">
            <v>2.331002331002331E-3</v>
          </cell>
          <cell r="AO22">
            <v>0.242718446601942</v>
          </cell>
          <cell r="AP22">
            <v>0.18446601941747601</v>
          </cell>
          <cell r="AQ22" t="str">
            <v>NULL</v>
          </cell>
          <cell r="AR22">
            <v>9.8173515981735196E-2</v>
          </cell>
          <cell r="AS22" t="str">
            <v>NULL</v>
          </cell>
          <cell r="AT22" t="str">
            <v xml:space="preserve"> </v>
          </cell>
        </row>
        <row r="23">
          <cell r="A23">
            <v>101220</v>
          </cell>
          <cell r="B23">
            <v>3012056</v>
          </cell>
          <cell r="C23" t="str">
            <v>Thomas Arnold Primary</v>
          </cell>
          <cell r="D23">
            <v>301</v>
          </cell>
          <cell r="E23" t="str">
            <v>PS</v>
          </cell>
          <cell r="F23" t="str">
            <v>NULL</v>
          </cell>
          <cell r="G23">
            <v>1</v>
          </cell>
          <cell r="H23">
            <v>412</v>
          </cell>
          <cell r="I23">
            <v>412</v>
          </cell>
          <cell r="J23">
            <v>0</v>
          </cell>
          <cell r="K23">
            <v>0</v>
          </cell>
          <cell r="L23">
            <v>0</v>
          </cell>
          <cell r="M23">
            <v>1</v>
          </cell>
          <cell r="N23">
            <v>0.30576441102756902</v>
          </cell>
          <cell r="O23">
            <v>0.42239185750636132</v>
          </cell>
          <cell r="P23" t="str">
            <v>NULL</v>
          </cell>
          <cell r="Q23" t="str">
            <v>NULL</v>
          </cell>
          <cell r="R23">
            <v>5.3763440860215101E-3</v>
          </cell>
          <cell r="S23">
            <v>0</v>
          </cell>
          <cell r="T23">
            <v>5.3763440860215101E-3</v>
          </cell>
          <cell r="U23">
            <v>0.59139784946236595</v>
          </cell>
          <cell r="V23">
            <v>0.30913978494623701</v>
          </cell>
          <cell r="W23">
            <v>8.3333333333333301E-2</v>
          </cell>
          <cell r="X23">
            <v>5.3763440860215101E-3</v>
          </cell>
          <cell r="Y23" t="str">
            <v>NULL</v>
          </cell>
          <cell r="Z23" t="str">
            <v>NULL</v>
          </cell>
          <cell r="AA23" t="str">
            <v>NULL</v>
          </cell>
          <cell r="AB23" t="str">
            <v>NULL</v>
          </cell>
          <cell r="AC23" t="str">
            <v>NULL</v>
          </cell>
          <cell r="AD23" t="str">
            <v>NULL</v>
          </cell>
          <cell r="AE23" t="str">
            <v>NULL</v>
          </cell>
          <cell r="AF23">
            <v>3.3742331288343599E-2</v>
          </cell>
          <cell r="AG23">
            <v>0.14110429447852799</v>
          </cell>
          <cell r="AH23">
            <v>0.245398773006135</v>
          </cell>
          <cell r="AI23" t="str">
            <v>NULL</v>
          </cell>
          <cell r="AJ23" t="str">
            <v>NULL</v>
          </cell>
          <cell r="AK23" t="str">
            <v>NULL</v>
          </cell>
          <cell r="AL23">
            <v>7.6335877862595417E-3</v>
          </cell>
          <cell r="AM23">
            <v>5.0890585241730284E-3</v>
          </cell>
          <cell r="AN23">
            <v>5.0890585241730284E-3</v>
          </cell>
          <cell r="AO23">
            <v>0.27586206896551702</v>
          </cell>
          <cell r="AP23">
            <v>0.18390804597701099</v>
          </cell>
          <cell r="AQ23" t="str">
            <v>NULL</v>
          </cell>
          <cell r="AR23">
            <v>0.153374233128834</v>
          </cell>
          <cell r="AS23" t="str">
            <v>NULL</v>
          </cell>
          <cell r="AT23" t="str">
            <v xml:space="preserve"> </v>
          </cell>
        </row>
        <row r="24">
          <cell r="A24">
            <v>101222</v>
          </cell>
          <cell r="B24">
            <v>3012059</v>
          </cell>
          <cell r="C24" t="str">
            <v>Valence Primary</v>
          </cell>
          <cell r="D24">
            <v>301</v>
          </cell>
          <cell r="E24" t="str">
            <v>PS</v>
          </cell>
          <cell r="F24" t="str">
            <v>NULL</v>
          </cell>
          <cell r="G24">
            <v>1</v>
          </cell>
          <cell r="H24">
            <v>659</v>
          </cell>
          <cell r="I24">
            <v>659</v>
          </cell>
          <cell r="J24">
            <v>0</v>
          </cell>
          <cell r="K24">
            <v>0</v>
          </cell>
          <cell r="L24">
            <v>0</v>
          </cell>
          <cell r="M24">
            <v>31</v>
          </cell>
          <cell r="N24">
            <v>0.23296354992076099</v>
          </cell>
          <cell r="O24">
            <v>0.30122591943957966</v>
          </cell>
          <cell r="P24" t="str">
            <v>NULL</v>
          </cell>
          <cell r="Q24" t="str">
            <v>NULL</v>
          </cell>
          <cell r="R24">
            <v>1.2345679012345699E-2</v>
          </cell>
          <cell r="S24">
            <v>7.0546737213403902E-3</v>
          </cell>
          <cell r="T24">
            <v>6.7019400352733696E-2</v>
          </cell>
          <cell r="U24">
            <v>0.469135802469136</v>
          </cell>
          <cell r="V24">
            <v>0.39682539682539703</v>
          </cell>
          <cell r="W24">
            <v>2.8218694885361599E-2</v>
          </cell>
          <cell r="X24">
            <v>1.9400352733686101E-2</v>
          </cell>
          <cell r="Y24" t="str">
            <v>NULL</v>
          </cell>
          <cell r="Z24" t="str">
            <v>NULL</v>
          </cell>
          <cell r="AA24" t="str">
            <v>NULL</v>
          </cell>
          <cell r="AB24" t="str">
            <v>NULL</v>
          </cell>
          <cell r="AC24" t="str">
            <v>NULL</v>
          </cell>
          <cell r="AD24" t="str">
            <v>NULL</v>
          </cell>
          <cell r="AE24" t="str">
            <v>NULL</v>
          </cell>
          <cell r="AF24">
            <v>5.6565656565656597E-2</v>
          </cell>
          <cell r="AG24">
            <v>0.17777777777777801</v>
          </cell>
          <cell r="AH24">
            <v>0.238383838383838</v>
          </cell>
          <cell r="AI24" t="str">
            <v>NULL</v>
          </cell>
          <cell r="AJ24" t="str">
            <v>NULL</v>
          </cell>
          <cell r="AK24" t="str">
            <v>NULL</v>
          </cell>
          <cell r="AL24">
            <v>3.5026269702276708E-3</v>
          </cell>
          <cell r="AM24">
            <v>3.5026269702276708E-3</v>
          </cell>
          <cell r="AN24">
            <v>3.5026269702276708E-3</v>
          </cell>
          <cell r="AO24">
            <v>0.198630136986301</v>
          </cell>
          <cell r="AP24">
            <v>0.147260273972603</v>
          </cell>
          <cell r="AQ24" t="str">
            <v>NULL</v>
          </cell>
          <cell r="AR24">
            <v>0.195959595959596</v>
          </cell>
          <cell r="AS24" t="str">
            <v>NULL</v>
          </cell>
          <cell r="AT24" t="str">
            <v xml:space="preserve"> </v>
          </cell>
        </row>
        <row r="25">
          <cell r="A25">
            <v>101223</v>
          </cell>
          <cell r="B25">
            <v>3012060</v>
          </cell>
          <cell r="C25" t="str">
            <v>Village Infants</v>
          </cell>
          <cell r="D25">
            <v>301</v>
          </cell>
          <cell r="E25" t="str">
            <v>PS</v>
          </cell>
          <cell r="F25" t="str">
            <v>NULL</v>
          </cell>
          <cell r="G25">
            <v>1</v>
          </cell>
          <cell r="H25">
            <v>242</v>
          </cell>
          <cell r="I25">
            <v>242</v>
          </cell>
          <cell r="J25">
            <v>0</v>
          </cell>
          <cell r="K25">
            <v>0</v>
          </cell>
          <cell r="L25">
            <v>0</v>
          </cell>
          <cell r="M25">
            <v>0</v>
          </cell>
          <cell r="N25">
            <v>0.234567901234568</v>
          </cell>
          <cell r="O25">
            <v>0.28512396694214875</v>
          </cell>
          <cell r="P25" t="str">
            <v>NULL</v>
          </cell>
          <cell r="Q25" t="str">
            <v>NULL</v>
          </cell>
          <cell r="R25">
            <v>4.4642857142857097E-3</v>
          </cell>
          <cell r="S25">
            <v>4.4642857142857097E-3</v>
          </cell>
          <cell r="T25">
            <v>1.33928571428571E-2</v>
          </cell>
          <cell r="U25">
            <v>0.223214285714286</v>
          </cell>
          <cell r="V25">
            <v>0.56696428571428603</v>
          </cell>
          <cell r="W25">
            <v>0.183035714285714</v>
          </cell>
          <cell r="X25">
            <v>4.4642857142857097E-3</v>
          </cell>
          <cell r="Y25" t="str">
            <v>NULL</v>
          </cell>
          <cell r="Z25" t="str">
            <v>NULL</v>
          </cell>
          <cell r="AA25" t="str">
            <v>NULL</v>
          </cell>
          <cell r="AB25" t="str">
            <v>NULL</v>
          </cell>
          <cell r="AC25" t="str">
            <v>NULL</v>
          </cell>
          <cell r="AD25" t="str">
            <v>NULL</v>
          </cell>
          <cell r="AE25" t="str">
            <v>NULL</v>
          </cell>
          <cell r="AF25">
            <v>6.2111801242236003E-3</v>
          </cell>
          <cell r="AG25">
            <v>0.229813664596273</v>
          </cell>
          <cell r="AH25">
            <v>0.453416149068323</v>
          </cell>
          <cell r="AI25" t="str">
            <v>NULL</v>
          </cell>
          <cell r="AJ25" t="str">
            <v>NULL</v>
          </cell>
          <cell r="AK25" t="str">
            <v>NULL</v>
          </cell>
          <cell r="AL25" t="str">
            <v>NULL</v>
          </cell>
          <cell r="AM25" t="str">
            <v>NULL</v>
          </cell>
          <cell r="AN25" t="str">
            <v>NULL</v>
          </cell>
          <cell r="AO25">
            <v>0.26874999999999999</v>
          </cell>
          <cell r="AP25">
            <v>0.21875</v>
          </cell>
          <cell r="AQ25" t="str">
            <v>NULL</v>
          </cell>
          <cell r="AR25">
            <v>5.5555555555555601E-2</v>
          </cell>
          <cell r="AS25" t="str">
            <v>NULL</v>
          </cell>
          <cell r="AT25" t="str">
            <v xml:space="preserve"> </v>
          </cell>
        </row>
        <row r="26">
          <cell r="A26">
            <v>101224</v>
          </cell>
          <cell r="B26">
            <v>3012061</v>
          </cell>
          <cell r="C26" t="str">
            <v>Marks Gate Junior School</v>
          </cell>
          <cell r="D26">
            <v>301</v>
          </cell>
          <cell r="E26" t="str">
            <v>PS</v>
          </cell>
          <cell r="F26" t="str">
            <v>NULL</v>
          </cell>
          <cell r="G26">
            <v>1</v>
          </cell>
          <cell r="H26">
            <v>273</v>
          </cell>
          <cell r="I26">
            <v>273</v>
          </cell>
          <cell r="J26">
            <v>0</v>
          </cell>
          <cell r="K26">
            <v>0</v>
          </cell>
          <cell r="L26">
            <v>0</v>
          </cell>
          <cell r="M26">
            <v>0</v>
          </cell>
          <cell r="N26">
            <v>0.371323529411765</v>
          </cell>
          <cell r="O26">
            <v>0.5461538461538461</v>
          </cell>
          <cell r="P26" t="str">
            <v>NULL</v>
          </cell>
          <cell r="Q26" t="str">
            <v>NULL</v>
          </cell>
          <cell r="R26">
            <v>7.5187969924812E-3</v>
          </cell>
          <cell r="S26">
            <v>2.6315789473684199E-2</v>
          </cell>
          <cell r="T26">
            <v>6.7669172932330796E-2</v>
          </cell>
          <cell r="U26">
            <v>6.01503759398496E-2</v>
          </cell>
          <cell r="V26">
            <v>0.522556390977444</v>
          </cell>
          <cell r="W26">
            <v>1.50375939849624E-2</v>
          </cell>
          <cell r="X26">
            <v>0.30075187969924799</v>
          </cell>
          <cell r="Y26" t="str">
            <v>NULL</v>
          </cell>
          <cell r="Z26" t="str">
            <v>NULL</v>
          </cell>
          <cell r="AA26" t="str">
            <v>NULL</v>
          </cell>
          <cell r="AB26" t="str">
            <v>NULL</v>
          </cell>
          <cell r="AC26" t="str">
            <v>NULL</v>
          </cell>
          <cell r="AD26" t="str">
            <v>NULL</v>
          </cell>
          <cell r="AE26" t="str">
            <v>NULL</v>
          </cell>
          <cell r="AF26">
            <v>1.10294117647059E-2</v>
          </cell>
          <cell r="AG26">
            <v>3.3088235294117599E-2</v>
          </cell>
          <cell r="AH26">
            <v>4.7794117647058799E-2</v>
          </cell>
          <cell r="AI26" t="str">
            <v>NULL</v>
          </cell>
          <cell r="AJ26" t="str">
            <v>NULL</v>
          </cell>
          <cell r="AK26" t="str">
            <v>NULL</v>
          </cell>
          <cell r="AL26" t="str">
            <v>NULL</v>
          </cell>
          <cell r="AM26" t="str">
            <v>NULL</v>
          </cell>
          <cell r="AN26" t="str">
            <v>NULL</v>
          </cell>
          <cell r="AO26">
            <v>0.317647058823529</v>
          </cell>
          <cell r="AP26">
            <v>0.247058823529412</v>
          </cell>
          <cell r="AQ26" t="str">
            <v>NULL</v>
          </cell>
          <cell r="AR26">
            <v>8.0882352941176502E-2</v>
          </cell>
          <cell r="AS26" t="str">
            <v>NULL</v>
          </cell>
          <cell r="AT26" t="str">
            <v xml:space="preserve"> </v>
          </cell>
        </row>
        <row r="27">
          <cell r="A27">
            <v>101225</v>
          </cell>
          <cell r="B27">
            <v>3012062</v>
          </cell>
          <cell r="C27" t="str">
            <v>THAMES VIEW JUNIOR</v>
          </cell>
          <cell r="D27">
            <v>301</v>
          </cell>
          <cell r="E27" t="str">
            <v>PS</v>
          </cell>
          <cell r="F27" t="str">
            <v>NULL</v>
          </cell>
          <cell r="G27">
            <v>1</v>
          </cell>
          <cell r="H27">
            <v>377</v>
          </cell>
          <cell r="I27">
            <v>377</v>
          </cell>
          <cell r="J27">
            <v>0</v>
          </cell>
          <cell r="K27">
            <v>0</v>
          </cell>
          <cell r="L27">
            <v>0</v>
          </cell>
          <cell r="M27">
            <v>0</v>
          </cell>
          <cell r="N27">
            <v>0.380053908355795</v>
          </cell>
          <cell r="O27">
            <v>0.54810495626822153</v>
          </cell>
          <cell r="P27" t="str">
            <v>NULL</v>
          </cell>
          <cell r="Q27" t="str">
            <v>NULL</v>
          </cell>
          <cell r="R27">
            <v>5.5401662049861496E-3</v>
          </cell>
          <cell r="S27">
            <v>0</v>
          </cell>
          <cell r="T27">
            <v>2.77008310249307E-3</v>
          </cell>
          <cell r="U27">
            <v>0.38781163434902999</v>
          </cell>
          <cell r="V27">
            <v>2.7700831024930699E-2</v>
          </cell>
          <cell r="W27">
            <v>0.56232686980609403</v>
          </cell>
          <cell r="X27">
            <v>1.38504155124654E-2</v>
          </cell>
          <cell r="Y27" t="str">
            <v>NULL</v>
          </cell>
          <cell r="Z27" t="str">
            <v>NULL</v>
          </cell>
          <cell r="AA27" t="str">
            <v>NULL</v>
          </cell>
          <cell r="AB27" t="str">
            <v>NULL</v>
          </cell>
          <cell r="AC27" t="str">
            <v>NULL</v>
          </cell>
          <cell r="AD27" t="str">
            <v>NULL</v>
          </cell>
          <cell r="AE27" t="str">
            <v>NULL</v>
          </cell>
          <cell r="AF27">
            <v>2.1621621621621599E-2</v>
          </cell>
          <cell r="AG27">
            <v>5.1351351351351403E-2</v>
          </cell>
          <cell r="AH27">
            <v>8.1081081081081099E-2</v>
          </cell>
          <cell r="AI27" t="str">
            <v>NULL</v>
          </cell>
          <cell r="AJ27" t="str">
            <v>NULL</v>
          </cell>
          <cell r="AK27" t="str">
            <v>NULL</v>
          </cell>
          <cell r="AL27">
            <v>8.7463556851311956E-3</v>
          </cell>
          <cell r="AM27">
            <v>2.9154518950437317E-3</v>
          </cell>
          <cell r="AN27">
            <v>2.9154518950437317E-3</v>
          </cell>
          <cell r="AO27">
            <v>0.19811320754716999</v>
          </cell>
          <cell r="AP27">
            <v>0.14150943396226401</v>
          </cell>
          <cell r="AQ27" t="str">
            <v>NULL</v>
          </cell>
          <cell r="AR27">
            <v>9.1644204851751995E-2</v>
          </cell>
          <cell r="AS27" t="str">
            <v>NULL</v>
          </cell>
          <cell r="AT27" t="str">
            <v xml:space="preserve"> </v>
          </cell>
        </row>
        <row r="28">
          <cell r="A28">
            <v>101227</v>
          </cell>
          <cell r="B28">
            <v>3012064</v>
          </cell>
          <cell r="C28" t="str">
            <v>PARSLOES PRIMARY</v>
          </cell>
          <cell r="D28">
            <v>301</v>
          </cell>
          <cell r="E28" t="str">
            <v>PS</v>
          </cell>
          <cell r="F28" t="str">
            <v>NULL</v>
          </cell>
          <cell r="G28">
            <v>1</v>
          </cell>
          <cell r="H28">
            <v>417</v>
          </cell>
          <cell r="I28">
            <v>417</v>
          </cell>
          <cell r="J28">
            <v>0</v>
          </cell>
          <cell r="K28">
            <v>0</v>
          </cell>
          <cell r="L28">
            <v>0</v>
          </cell>
          <cell r="M28">
            <v>0</v>
          </cell>
          <cell r="N28">
            <v>0.3</v>
          </cell>
          <cell r="O28">
            <v>0.40625</v>
          </cell>
          <cell r="P28" t="str">
            <v>NULL</v>
          </cell>
          <cell r="Q28" t="str">
            <v>NULL</v>
          </cell>
          <cell r="R28">
            <v>0</v>
          </cell>
          <cell r="S28">
            <v>2.4509803921568601E-3</v>
          </cell>
          <cell r="T28">
            <v>2.4509803921568601E-3</v>
          </cell>
          <cell r="U28">
            <v>0.44362745098039202</v>
          </cell>
          <cell r="V28">
            <v>0.52205882352941202</v>
          </cell>
          <cell r="W28">
            <v>2.2058823529411801E-2</v>
          </cell>
          <cell r="X28">
            <v>7.3529411764705899E-3</v>
          </cell>
          <cell r="Y28" t="str">
            <v>NULL</v>
          </cell>
          <cell r="Z28" t="str">
            <v>NULL</v>
          </cell>
          <cell r="AA28" t="str">
            <v>NULL</v>
          </cell>
          <cell r="AB28" t="str">
            <v>NULL</v>
          </cell>
          <cell r="AC28" t="str">
            <v>NULL</v>
          </cell>
          <cell r="AD28" t="str">
            <v>NULL</v>
          </cell>
          <cell r="AE28" t="str">
            <v>NULL</v>
          </cell>
          <cell r="AF28">
            <v>5.5710306406685202E-3</v>
          </cell>
          <cell r="AG28">
            <v>5.5710306406685201E-2</v>
          </cell>
          <cell r="AH28">
            <v>0.114206128133705</v>
          </cell>
          <cell r="AI28" t="str">
            <v>NULL</v>
          </cell>
          <cell r="AJ28" t="str">
            <v>NULL</v>
          </cell>
          <cell r="AK28" t="str">
            <v>NULL</v>
          </cell>
          <cell r="AL28" t="str">
            <v>NULL</v>
          </cell>
          <cell r="AM28" t="str">
            <v>NULL</v>
          </cell>
          <cell r="AN28" t="str">
            <v>NULL</v>
          </cell>
          <cell r="AO28">
            <v>0.23428571428571399</v>
          </cell>
          <cell r="AP28">
            <v>0.154285714285714</v>
          </cell>
          <cell r="AQ28" t="str">
            <v>NULL</v>
          </cell>
          <cell r="AR28">
            <v>0.119777158774373</v>
          </cell>
          <cell r="AS28" t="str">
            <v>NULL</v>
          </cell>
          <cell r="AT28" t="str">
            <v xml:space="preserve"> </v>
          </cell>
        </row>
        <row r="29">
          <cell r="A29">
            <v>101228</v>
          </cell>
          <cell r="B29">
            <v>3012065</v>
          </cell>
          <cell r="C29" t="str">
            <v>Five Elms Primary School</v>
          </cell>
          <cell r="D29">
            <v>301</v>
          </cell>
          <cell r="E29" t="str">
            <v>PS</v>
          </cell>
          <cell r="F29" t="str">
            <v>NULL</v>
          </cell>
          <cell r="G29">
            <v>1</v>
          </cell>
          <cell r="H29">
            <v>422</v>
          </cell>
          <cell r="I29">
            <v>422</v>
          </cell>
          <cell r="J29">
            <v>0</v>
          </cell>
          <cell r="K29">
            <v>0</v>
          </cell>
          <cell r="L29">
            <v>0</v>
          </cell>
          <cell r="M29">
            <v>0</v>
          </cell>
          <cell r="N29">
            <v>0.24545454545454501</v>
          </cell>
          <cell r="O29">
            <v>0.32727272727272727</v>
          </cell>
          <cell r="P29" t="str">
            <v>NULL</v>
          </cell>
          <cell r="Q29" t="str">
            <v>NULL</v>
          </cell>
          <cell r="R29">
            <v>9.4117647058823504E-3</v>
          </cell>
          <cell r="S29">
            <v>4.7058823529411804E-3</v>
          </cell>
          <cell r="T29">
            <v>1.8823529411764701E-2</v>
          </cell>
          <cell r="U29">
            <v>0.60470588235294098</v>
          </cell>
          <cell r="V29">
            <v>0.2</v>
          </cell>
          <cell r="W29">
            <v>0.127058823529412</v>
          </cell>
          <cell r="X29">
            <v>3.5294117647058802E-2</v>
          </cell>
          <cell r="Y29" t="str">
            <v>NULL</v>
          </cell>
          <cell r="Z29" t="str">
            <v>NULL</v>
          </cell>
          <cell r="AA29" t="str">
            <v>NULL</v>
          </cell>
          <cell r="AB29" t="str">
            <v>NULL</v>
          </cell>
          <cell r="AC29" t="str">
            <v>NULL</v>
          </cell>
          <cell r="AD29" t="str">
            <v>NULL</v>
          </cell>
          <cell r="AE29" t="str">
            <v>NULL</v>
          </cell>
          <cell r="AF29">
            <v>1.5748031496062999E-2</v>
          </cell>
          <cell r="AG29">
            <v>0.115485564304462</v>
          </cell>
          <cell r="AH29">
            <v>0.18897637795275599</v>
          </cell>
          <cell r="AI29" t="str">
            <v>NULL</v>
          </cell>
          <cell r="AJ29" t="str">
            <v>NULL</v>
          </cell>
          <cell r="AK29" t="str">
            <v>NULL</v>
          </cell>
          <cell r="AL29">
            <v>6.8181818181818179E-3</v>
          </cell>
          <cell r="AM29">
            <v>6.8181818181818179E-3</v>
          </cell>
          <cell r="AN29">
            <v>6.8181818181818179E-3</v>
          </cell>
          <cell r="AO29">
            <v>0.18652849740932601</v>
          </cell>
          <cell r="AP29">
            <v>0.15025906735751299</v>
          </cell>
          <cell r="AQ29" t="str">
            <v>NULL</v>
          </cell>
          <cell r="AR29">
            <v>0.181102362204724</v>
          </cell>
          <cell r="AS29" t="str">
            <v>NULL</v>
          </cell>
          <cell r="AT29" t="str">
            <v xml:space="preserve"> </v>
          </cell>
        </row>
        <row r="30">
          <cell r="A30">
            <v>101229</v>
          </cell>
          <cell r="B30">
            <v>3012066</v>
          </cell>
          <cell r="C30" t="str">
            <v>HENRY GREEN PRIMARY</v>
          </cell>
          <cell r="D30">
            <v>301</v>
          </cell>
          <cell r="E30" t="str">
            <v>PS</v>
          </cell>
          <cell r="F30" t="str">
            <v>NULL</v>
          </cell>
          <cell r="G30">
            <v>1</v>
          </cell>
          <cell r="H30">
            <v>409</v>
          </cell>
          <cell r="I30">
            <v>409</v>
          </cell>
          <cell r="J30">
            <v>0</v>
          </cell>
          <cell r="K30">
            <v>0</v>
          </cell>
          <cell r="L30">
            <v>0</v>
          </cell>
          <cell r="M30">
            <v>-1</v>
          </cell>
          <cell r="N30">
            <v>0.324120603015075</v>
          </cell>
          <cell r="O30">
            <v>0.39512195121951221</v>
          </cell>
          <cell r="P30" t="str">
            <v>NULL</v>
          </cell>
          <cell r="Q30" t="str">
            <v>NULL</v>
          </cell>
          <cell r="R30">
            <v>0</v>
          </cell>
          <cell r="S30">
            <v>2.6525198938992002E-3</v>
          </cell>
          <cell r="T30">
            <v>1.5915119363395201E-2</v>
          </cell>
          <cell r="U30">
            <v>0.40848806366047702</v>
          </cell>
          <cell r="V30">
            <v>0.53846153846153799</v>
          </cell>
          <cell r="W30">
            <v>1.5915119363395201E-2</v>
          </cell>
          <cell r="X30">
            <v>1.8567639257294401E-2</v>
          </cell>
          <cell r="Y30" t="str">
            <v>NULL</v>
          </cell>
          <cell r="Z30" t="str">
            <v>NULL</v>
          </cell>
          <cell r="AA30" t="str">
            <v>NULL</v>
          </cell>
          <cell r="AB30" t="str">
            <v>NULL</v>
          </cell>
          <cell r="AC30" t="str">
            <v>NULL</v>
          </cell>
          <cell r="AD30" t="str">
            <v>NULL</v>
          </cell>
          <cell r="AE30" t="str">
            <v>NULL</v>
          </cell>
          <cell r="AF30">
            <v>6.2500000000000003E-3</v>
          </cell>
          <cell r="AG30">
            <v>9.6875000000000003E-2</v>
          </cell>
          <cell r="AH30">
            <v>0.17499999999999999</v>
          </cell>
          <cell r="AI30" t="str">
            <v>NULL</v>
          </cell>
          <cell r="AJ30" t="str">
            <v>NULL</v>
          </cell>
          <cell r="AK30" t="str">
            <v>NULL</v>
          </cell>
          <cell r="AL30">
            <v>7.3170731707317077E-3</v>
          </cell>
          <cell r="AM30">
            <v>7.3170731707317077E-3</v>
          </cell>
          <cell r="AN30">
            <v>7.3170731707317077E-3</v>
          </cell>
          <cell r="AO30">
            <v>0.24260355029585801</v>
          </cell>
          <cell r="AP30">
            <v>0.118343195266272</v>
          </cell>
          <cell r="AQ30" t="str">
            <v>NULL</v>
          </cell>
          <cell r="AR30">
            <v>7.9178885630498505E-2</v>
          </cell>
          <cell r="AS30" t="str">
            <v>NULL</v>
          </cell>
          <cell r="AT30" t="str">
            <v xml:space="preserve"> </v>
          </cell>
        </row>
        <row r="31">
          <cell r="A31">
            <v>101230</v>
          </cell>
          <cell r="B31">
            <v>3012067</v>
          </cell>
          <cell r="C31" t="str">
            <v>RODING PRIMARY</v>
          </cell>
          <cell r="D31">
            <v>301</v>
          </cell>
          <cell r="E31" t="str">
            <v>PS</v>
          </cell>
          <cell r="F31" t="str">
            <v>NULL</v>
          </cell>
          <cell r="G31">
            <v>1</v>
          </cell>
          <cell r="H31">
            <v>707</v>
          </cell>
          <cell r="I31">
            <v>707</v>
          </cell>
          <cell r="J31">
            <v>0</v>
          </cell>
          <cell r="K31">
            <v>0</v>
          </cell>
          <cell r="L31">
            <v>0</v>
          </cell>
          <cell r="M31">
            <v>3</v>
          </cell>
          <cell r="N31">
            <v>0.27482014388489201</v>
          </cell>
          <cell r="O31">
            <v>0.35041322314049589</v>
          </cell>
          <cell r="P31" t="str">
            <v>NULL</v>
          </cell>
          <cell r="Q31" t="str">
            <v>NULL</v>
          </cell>
          <cell r="R31">
            <v>9.3457943925233603E-3</v>
          </cell>
          <cell r="S31">
            <v>4.6728971962616802E-3</v>
          </cell>
          <cell r="T31">
            <v>9.3457943925233603E-3</v>
          </cell>
          <cell r="U31">
            <v>0.66510903426791301</v>
          </cell>
          <cell r="V31">
            <v>0.218068535825545</v>
          </cell>
          <cell r="W31">
            <v>8.4112149532710304E-2</v>
          </cell>
          <cell r="X31">
            <v>9.3457943925233603E-3</v>
          </cell>
          <cell r="Y31" t="str">
            <v>NULL</v>
          </cell>
          <cell r="Z31" t="str">
            <v>NULL</v>
          </cell>
          <cell r="AA31" t="str">
            <v>NULL</v>
          </cell>
          <cell r="AB31" t="str">
            <v>NULL</v>
          </cell>
          <cell r="AC31" t="str">
            <v>NULL</v>
          </cell>
          <cell r="AD31" t="str">
            <v>NULL</v>
          </cell>
          <cell r="AE31" t="str">
            <v>NULL</v>
          </cell>
          <cell r="AF31">
            <v>3.4482758620689703E-2</v>
          </cell>
          <cell r="AG31">
            <v>0.14519056261343</v>
          </cell>
          <cell r="AH31">
            <v>0.22686025408348501</v>
          </cell>
          <cell r="AI31" t="str">
            <v>NULL</v>
          </cell>
          <cell r="AJ31" t="str">
            <v>NULL</v>
          </cell>
          <cell r="AK31" t="str">
            <v>NULL</v>
          </cell>
          <cell r="AL31">
            <v>3.3057851239669421E-3</v>
          </cell>
          <cell r="AM31">
            <v>1.652892561983471E-3</v>
          </cell>
          <cell r="AN31">
            <v>1.652892561983471E-3</v>
          </cell>
          <cell r="AO31">
            <v>0.38081395348837199</v>
          </cell>
          <cell r="AP31">
            <v>0.29941860465116299</v>
          </cell>
          <cell r="AQ31" t="str">
            <v>NULL</v>
          </cell>
          <cell r="AR31">
            <v>0.233695652173913</v>
          </cell>
          <cell r="AS31" t="str">
            <v>NULL</v>
          </cell>
          <cell r="AT31" t="str">
            <v xml:space="preserve"> </v>
          </cell>
        </row>
        <row r="32">
          <cell r="A32">
            <v>101231</v>
          </cell>
          <cell r="B32">
            <v>3012068</v>
          </cell>
          <cell r="C32" t="str">
            <v>Becontree Primary School</v>
          </cell>
          <cell r="D32">
            <v>301</v>
          </cell>
          <cell r="E32" t="str">
            <v>PS</v>
          </cell>
          <cell r="F32" t="str">
            <v>NULL</v>
          </cell>
          <cell r="G32">
            <v>1</v>
          </cell>
          <cell r="H32">
            <v>436</v>
          </cell>
          <cell r="I32">
            <v>436</v>
          </cell>
          <cell r="J32">
            <v>0</v>
          </cell>
          <cell r="K32">
            <v>0</v>
          </cell>
          <cell r="L32">
            <v>0</v>
          </cell>
          <cell r="M32">
            <v>0</v>
          </cell>
          <cell r="N32">
            <v>0.26497695852534597</v>
          </cell>
          <cell r="O32">
            <v>0.40099009900990107</v>
          </cell>
          <cell r="P32" t="str">
            <v>NULL</v>
          </cell>
          <cell r="Q32" t="str">
            <v>NULL</v>
          </cell>
          <cell r="R32">
            <v>1.2820512820512799E-2</v>
          </cell>
          <cell r="S32">
            <v>2.5641025641025602E-3</v>
          </cell>
          <cell r="T32">
            <v>2.5641025641025599E-2</v>
          </cell>
          <cell r="U32">
            <v>0.55128205128205099</v>
          </cell>
          <cell r="V32">
            <v>0.36666666666666697</v>
          </cell>
          <cell r="W32">
            <v>2.8205128205128199E-2</v>
          </cell>
          <cell r="X32">
            <v>1.2820512820512799E-2</v>
          </cell>
          <cell r="Y32" t="str">
            <v>NULL</v>
          </cell>
          <cell r="Z32" t="str">
            <v>NULL</v>
          </cell>
          <cell r="AA32" t="str">
            <v>NULL</v>
          </cell>
          <cell r="AB32" t="str">
            <v>NULL</v>
          </cell>
          <cell r="AC32" t="str">
            <v>NULL</v>
          </cell>
          <cell r="AD32" t="str">
            <v>NULL</v>
          </cell>
          <cell r="AE32" t="str">
            <v>NULL</v>
          </cell>
          <cell r="AF32">
            <v>3.97727272727273E-2</v>
          </cell>
          <cell r="AG32">
            <v>0.116477272727273</v>
          </cell>
          <cell r="AH32">
            <v>0.18465909090909099</v>
          </cell>
          <cell r="AI32" t="str">
            <v>NULL</v>
          </cell>
          <cell r="AJ32" t="str">
            <v>NULL</v>
          </cell>
          <cell r="AK32" t="str">
            <v>NULL</v>
          </cell>
          <cell r="AL32">
            <v>7.4257425742574254E-3</v>
          </cell>
          <cell r="AM32">
            <v>4.9504950495049506E-3</v>
          </cell>
          <cell r="AN32">
            <v>4.9504950495049506E-3</v>
          </cell>
          <cell r="AO32">
            <v>0.26415094339622602</v>
          </cell>
          <cell r="AP32">
            <v>0.232704402515723</v>
          </cell>
          <cell r="AQ32" t="str">
            <v>NULL</v>
          </cell>
          <cell r="AR32">
            <v>0.15625</v>
          </cell>
          <cell r="AS32" t="str">
            <v>NULL</v>
          </cell>
          <cell r="AT32" t="str">
            <v xml:space="preserve"> </v>
          </cell>
        </row>
        <row r="33">
          <cell r="A33">
            <v>101232</v>
          </cell>
          <cell r="B33">
            <v>3012069</v>
          </cell>
          <cell r="C33" t="str">
            <v>JOHN PERRY PRIMARY</v>
          </cell>
          <cell r="D33">
            <v>301</v>
          </cell>
          <cell r="E33" t="str">
            <v>PS</v>
          </cell>
          <cell r="F33" t="str">
            <v>NULL</v>
          </cell>
          <cell r="G33">
            <v>1</v>
          </cell>
          <cell r="H33">
            <v>414</v>
          </cell>
          <cell r="I33">
            <v>414</v>
          </cell>
          <cell r="J33">
            <v>0</v>
          </cell>
          <cell r="K33">
            <v>0</v>
          </cell>
          <cell r="L33">
            <v>0</v>
          </cell>
          <cell r="M33">
            <v>0</v>
          </cell>
          <cell r="N33">
            <v>0.237980769230769</v>
          </cell>
          <cell r="O33">
            <v>0.32219570405727921</v>
          </cell>
          <cell r="P33" t="str">
            <v>NULL</v>
          </cell>
          <cell r="Q33" t="str">
            <v>NULL</v>
          </cell>
          <cell r="R33">
            <v>1.01522842639594E-2</v>
          </cell>
          <cell r="S33">
            <v>5.0761421319797002E-3</v>
          </cell>
          <cell r="T33">
            <v>4.0609137055837602E-2</v>
          </cell>
          <cell r="U33">
            <v>0.54568527918781695</v>
          </cell>
          <cell r="V33">
            <v>0.32233502538071102</v>
          </cell>
          <cell r="W33">
            <v>7.3604060913705596E-2</v>
          </cell>
          <cell r="X33">
            <v>2.5380710659898501E-3</v>
          </cell>
          <cell r="Y33" t="str">
            <v>NULL</v>
          </cell>
          <cell r="Z33" t="str">
            <v>NULL</v>
          </cell>
          <cell r="AA33" t="str">
            <v>NULL</v>
          </cell>
          <cell r="AB33" t="str">
            <v>NULL</v>
          </cell>
          <cell r="AC33" t="str">
            <v>NULL</v>
          </cell>
          <cell r="AD33" t="str">
            <v>NULL</v>
          </cell>
          <cell r="AE33" t="str">
            <v>NULL</v>
          </cell>
          <cell r="AF33">
            <v>1.6806722689075598E-2</v>
          </cell>
          <cell r="AG33">
            <v>7.5630252100840303E-2</v>
          </cell>
          <cell r="AH33">
            <v>0.145658263305322</v>
          </cell>
          <cell r="AI33" t="str">
            <v>NULL</v>
          </cell>
          <cell r="AJ33" t="str">
            <v>NULL</v>
          </cell>
          <cell r="AK33" t="str">
            <v>NULL</v>
          </cell>
          <cell r="AL33" t="str">
            <v>NULL</v>
          </cell>
          <cell r="AM33" t="str">
            <v>NULL</v>
          </cell>
          <cell r="AN33" t="str">
            <v>NULL</v>
          </cell>
          <cell r="AO33">
            <v>0.15340909090909099</v>
          </cell>
          <cell r="AP33">
            <v>0.13636363636363599</v>
          </cell>
          <cell r="AQ33" t="str">
            <v>NULL</v>
          </cell>
          <cell r="AR33">
            <v>0.14845938375350101</v>
          </cell>
          <cell r="AS33" t="str">
            <v>NULL</v>
          </cell>
          <cell r="AT33" t="str">
            <v xml:space="preserve"> </v>
          </cell>
        </row>
        <row r="34">
          <cell r="A34">
            <v>130357</v>
          </cell>
          <cell r="B34">
            <v>3012070</v>
          </cell>
          <cell r="C34" t="str">
            <v>RICHARD ALIBON PRIMARY</v>
          </cell>
          <cell r="D34">
            <v>301</v>
          </cell>
          <cell r="E34" t="str">
            <v>PS</v>
          </cell>
          <cell r="F34" t="str">
            <v>NULL</v>
          </cell>
          <cell r="G34">
            <v>1</v>
          </cell>
          <cell r="H34">
            <v>468</v>
          </cell>
          <cell r="I34">
            <v>468</v>
          </cell>
          <cell r="J34">
            <v>0</v>
          </cell>
          <cell r="K34">
            <v>0</v>
          </cell>
          <cell r="L34">
            <v>0</v>
          </cell>
          <cell r="M34">
            <v>-1</v>
          </cell>
          <cell r="N34">
            <v>0.31327800829875502</v>
          </cell>
          <cell r="O34">
            <v>0.40350877192982454</v>
          </cell>
          <cell r="P34" t="str">
            <v>NULL</v>
          </cell>
          <cell r="Q34" t="str">
            <v>NULL</v>
          </cell>
          <cell r="R34">
            <v>2.2026431718061699E-2</v>
          </cell>
          <cell r="S34">
            <v>1.3215859030837E-2</v>
          </cell>
          <cell r="T34">
            <v>1.54185022026432E-2</v>
          </cell>
          <cell r="U34">
            <v>0.48237885462555102</v>
          </cell>
          <cell r="V34">
            <v>0.42070484581497802</v>
          </cell>
          <cell r="W34">
            <v>3.3039647577092497E-2</v>
          </cell>
          <cell r="X34">
            <v>1.3215859030837E-2</v>
          </cell>
          <cell r="Y34" t="str">
            <v>NULL</v>
          </cell>
          <cell r="Z34" t="str">
            <v>NULL</v>
          </cell>
          <cell r="AA34" t="str">
            <v>NULL</v>
          </cell>
          <cell r="AB34" t="str">
            <v>NULL</v>
          </cell>
          <cell r="AC34" t="str">
            <v>NULL</v>
          </cell>
          <cell r="AD34" t="str">
            <v>NULL</v>
          </cell>
          <cell r="AE34" t="str">
            <v>NULL</v>
          </cell>
          <cell r="AF34">
            <v>7.5757575757575803E-3</v>
          </cell>
          <cell r="AG34">
            <v>7.5757575757575801E-2</v>
          </cell>
          <cell r="AH34">
            <v>0.15151515151515199</v>
          </cell>
          <cell r="AI34" t="str">
            <v>NULL</v>
          </cell>
          <cell r="AJ34" t="str">
            <v>NULL</v>
          </cell>
          <cell r="AK34" t="str">
            <v>NULL</v>
          </cell>
          <cell r="AL34">
            <v>6.5789473684210523E-3</v>
          </cell>
          <cell r="AM34">
            <v>6.5789473684210523E-3</v>
          </cell>
          <cell r="AN34">
            <v>6.5789473684210523E-3</v>
          </cell>
          <cell r="AO34">
            <v>0.33168316831683198</v>
          </cell>
          <cell r="AP34">
            <v>0.21782178217821799</v>
          </cell>
          <cell r="AQ34" t="str">
            <v>NULL</v>
          </cell>
          <cell r="AR34">
            <v>0.169191919191919</v>
          </cell>
          <cell r="AS34" t="str">
            <v>NULL</v>
          </cell>
          <cell r="AT34" t="str">
            <v xml:space="preserve"> </v>
          </cell>
        </row>
        <row r="35">
          <cell r="A35">
            <v>130340</v>
          </cell>
          <cell r="B35">
            <v>3012071</v>
          </cell>
          <cell r="C35" t="str">
            <v>MONTEAGLE PRIMARY</v>
          </cell>
          <cell r="D35">
            <v>301</v>
          </cell>
          <cell r="E35" t="str">
            <v>PS</v>
          </cell>
          <cell r="F35" t="str">
            <v>NULL</v>
          </cell>
          <cell r="G35">
            <v>1</v>
          </cell>
          <cell r="H35">
            <v>617</v>
          </cell>
          <cell r="I35">
            <v>617</v>
          </cell>
          <cell r="J35">
            <v>0</v>
          </cell>
          <cell r="K35">
            <v>0</v>
          </cell>
          <cell r="L35">
            <v>0</v>
          </cell>
          <cell r="M35">
            <v>0</v>
          </cell>
          <cell r="N35">
            <v>0.33333333333333298</v>
          </cell>
          <cell r="O35">
            <v>0.4091680814940577</v>
          </cell>
          <cell r="P35" t="str">
            <v>NULL</v>
          </cell>
          <cell r="Q35" t="str">
            <v>NULL</v>
          </cell>
          <cell r="R35">
            <v>5.2447552447552502E-3</v>
          </cell>
          <cell r="S35">
            <v>1.3986013986014E-2</v>
          </cell>
          <cell r="T35">
            <v>8.7412587412587402E-3</v>
          </cell>
          <cell r="U35">
            <v>0.45279720279720298</v>
          </cell>
          <cell r="V35">
            <v>0.24650349650349701</v>
          </cell>
          <cell r="W35">
            <v>0.25524475524475498</v>
          </cell>
          <cell r="X35">
            <v>1.7482517482517501E-2</v>
          </cell>
          <cell r="Y35" t="str">
            <v>NULL</v>
          </cell>
          <cell r="Z35" t="str">
            <v>NULL</v>
          </cell>
          <cell r="AA35" t="str">
            <v>NULL</v>
          </cell>
          <cell r="AB35" t="str">
            <v>NULL</v>
          </cell>
          <cell r="AC35" t="str">
            <v>NULL</v>
          </cell>
          <cell r="AD35" t="str">
            <v>NULL</v>
          </cell>
          <cell r="AE35" t="str">
            <v>NULL</v>
          </cell>
          <cell r="AF35">
            <v>3.1746031746031703E-2</v>
          </cell>
          <cell r="AG35">
            <v>0.158730158730159</v>
          </cell>
          <cell r="AH35">
            <v>0.27777777777777801</v>
          </cell>
          <cell r="AI35" t="str">
            <v>NULL</v>
          </cell>
          <cell r="AJ35" t="str">
            <v>NULL</v>
          </cell>
          <cell r="AK35" t="str">
            <v>NULL</v>
          </cell>
          <cell r="AL35">
            <v>6.7911714770797962E-3</v>
          </cell>
          <cell r="AM35">
            <v>1.697792869269949E-3</v>
          </cell>
          <cell r="AN35">
            <v>1.697792869269949E-3</v>
          </cell>
          <cell r="AO35">
            <v>0.232283464566929</v>
          </cell>
          <cell r="AP35">
            <v>0.16141732283464599</v>
          </cell>
          <cell r="AQ35" t="str">
            <v>NULL</v>
          </cell>
          <cell r="AR35">
            <v>0.20604914933837401</v>
          </cell>
          <cell r="AS35" t="str">
            <v>NULL</v>
          </cell>
          <cell r="AT35" t="str">
            <v xml:space="preserve"> </v>
          </cell>
        </row>
        <row r="36">
          <cell r="A36">
            <v>130919</v>
          </cell>
          <cell r="B36">
            <v>3012072</v>
          </cell>
          <cell r="C36" t="str">
            <v>GODWIN PRIMARY</v>
          </cell>
          <cell r="D36">
            <v>301</v>
          </cell>
          <cell r="E36" t="str">
            <v>PS</v>
          </cell>
          <cell r="F36" t="str">
            <v>NULL</v>
          </cell>
          <cell r="G36">
            <v>1</v>
          </cell>
          <cell r="H36">
            <v>434</v>
          </cell>
          <cell r="I36">
            <v>434</v>
          </cell>
          <cell r="J36">
            <v>0</v>
          </cell>
          <cell r="K36">
            <v>0</v>
          </cell>
          <cell r="L36">
            <v>0</v>
          </cell>
          <cell r="M36">
            <v>0</v>
          </cell>
          <cell r="N36">
            <v>0.243792325056433</v>
          </cell>
          <cell r="O36">
            <v>0.34772182254196643</v>
          </cell>
          <cell r="P36" t="str">
            <v>NULL</v>
          </cell>
          <cell r="Q36" t="str">
            <v>NULL</v>
          </cell>
          <cell r="R36">
            <v>0</v>
          </cell>
          <cell r="S36">
            <v>2.4213075060532702E-3</v>
          </cell>
          <cell r="T36">
            <v>9.6852300242130807E-3</v>
          </cell>
          <cell r="U36">
            <v>0.45762711864406802</v>
          </cell>
          <cell r="V36">
            <v>0.46731234866828097</v>
          </cell>
          <cell r="W36">
            <v>6.0532687651331699E-2</v>
          </cell>
          <cell r="X36">
            <v>2.4213075060532702E-3</v>
          </cell>
          <cell r="Y36" t="str">
            <v>NULL</v>
          </cell>
          <cell r="Z36" t="str">
            <v>NULL</v>
          </cell>
          <cell r="AA36" t="str">
            <v>NULL</v>
          </cell>
          <cell r="AB36" t="str">
            <v>NULL</v>
          </cell>
          <cell r="AC36" t="str">
            <v>NULL</v>
          </cell>
          <cell r="AD36" t="str">
            <v>NULL</v>
          </cell>
          <cell r="AE36" t="str">
            <v>NULL</v>
          </cell>
          <cell r="AF36">
            <v>1.1235955056179799E-2</v>
          </cell>
          <cell r="AG36">
            <v>7.3033707865168496E-2</v>
          </cell>
          <cell r="AH36">
            <v>0.123595505617978</v>
          </cell>
          <cell r="AI36" t="str">
            <v>NULL</v>
          </cell>
          <cell r="AJ36" t="str">
            <v>NULL</v>
          </cell>
          <cell r="AK36" t="str">
            <v>NULL</v>
          </cell>
          <cell r="AL36" t="str">
            <v>NULL</v>
          </cell>
          <cell r="AM36" t="str">
            <v>NULL</v>
          </cell>
          <cell r="AN36" t="str">
            <v>NULL</v>
          </cell>
          <cell r="AO36">
            <v>0.20689655172413801</v>
          </cell>
          <cell r="AP36">
            <v>0.15517241379310301</v>
          </cell>
          <cell r="AQ36" t="str">
            <v>NULL</v>
          </cell>
          <cell r="AR36">
            <v>0.106741573033708</v>
          </cell>
          <cell r="AS36" t="str">
            <v>NULL</v>
          </cell>
          <cell r="AT36" t="str">
            <v xml:space="preserve"> </v>
          </cell>
        </row>
        <row r="37">
          <cell r="A37">
            <v>131844</v>
          </cell>
          <cell r="B37">
            <v>3012073</v>
          </cell>
          <cell r="C37" t="str">
            <v>HUNTERS HALL PRIMARY</v>
          </cell>
          <cell r="D37">
            <v>301</v>
          </cell>
          <cell r="E37" t="str">
            <v>PS</v>
          </cell>
          <cell r="F37" t="str">
            <v>NULL</v>
          </cell>
          <cell r="G37">
            <v>1</v>
          </cell>
          <cell r="H37">
            <v>623</v>
          </cell>
          <cell r="I37">
            <v>623</v>
          </cell>
          <cell r="J37">
            <v>0</v>
          </cell>
          <cell r="K37">
            <v>0</v>
          </cell>
          <cell r="L37">
            <v>0</v>
          </cell>
          <cell r="M37">
            <v>-3</v>
          </cell>
          <cell r="N37">
            <v>0.25515055467511899</v>
          </cell>
          <cell r="O37">
            <v>0.34232715008431702</v>
          </cell>
          <cell r="P37" t="str">
            <v>NULL</v>
          </cell>
          <cell r="Q37" t="str">
            <v>NULL</v>
          </cell>
          <cell r="R37">
            <v>6.6889632107023402E-3</v>
          </cell>
          <cell r="S37">
            <v>1.67224080267559E-3</v>
          </cell>
          <cell r="T37">
            <v>0.158862876254181</v>
          </cell>
          <cell r="U37">
            <v>0.34949832775919698</v>
          </cell>
          <cell r="V37">
            <v>0.45317725752508398</v>
          </cell>
          <cell r="W37">
            <v>2.1739130434782601E-2</v>
          </cell>
          <cell r="X37">
            <v>8.3612040133779295E-3</v>
          </cell>
          <cell r="Y37" t="str">
            <v>NULL</v>
          </cell>
          <cell r="Z37" t="str">
            <v>NULL</v>
          </cell>
          <cell r="AA37" t="str">
            <v>NULL</v>
          </cell>
          <cell r="AB37" t="str">
            <v>NULL</v>
          </cell>
          <cell r="AC37" t="str">
            <v>NULL</v>
          </cell>
          <cell r="AD37" t="str">
            <v>NULL</v>
          </cell>
          <cell r="AE37" t="str">
            <v>NULL</v>
          </cell>
          <cell r="AF37">
            <v>5.5658627087198497E-3</v>
          </cell>
          <cell r="AG37">
            <v>6.3079777365491696E-2</v>
          </cell>
          <cell r="AH37">
            <v>0.126159554730983</v>
          </cell>
          <cell r="AI37" t="str">
            <v>NULL</v>
          </cell>
          <cell r="AJ37" t="str">
            <v>NULL</v>
          </cell>
          <cell r="AK37" t="str">
            <v>NULL</v>
          </cell>
          <cell r="AL37">
            <v>1.6863406408094434E-3</v>
          </cell>
          <cell r="AM37">
            <v>0</v>
          </cell>
          <cell r="AN37">
            <v>0</v>
          </cell>
          <cell r="AO37">
            <v>0.29885057471264398</v>
          </cell>
          <cell r="AP37">
            <v>0.22222222222222199</v>
          </cell>
          <cell r="AQ37" t="str">
            <v>NULL</v>
          </cell>
          <cell r="AR37">
            <v>0.111317254174397</v>
          </cell>
          <cell r="AS37" t="str">
            <v>NULL</v>
          </cell>
          <cell r="AT37" t="str">
            <v xml:space="preserve"> </v>
          </cell>
        </row>
        <row r="38">
          <cell r="A38">
            <v>131845</v>
          </cell>
          <cell r="B38">
            <v>3012074</v>
          </cell>
          <cell r="C38" t="str">
            <v>SOUTHWOOD PRIMARY</v>
          </cell>
          <cell r="D38">
            <v>301</v>
          </cell>
          <cell r="E38" t="str">
            <v>PS</v>
          </cell>
          <cell r="F38" t="str">
            <v>NULL</v>
          </cell>
          <cell r="G38">
            <v>1</v>
          </cell>
          <cell r="H38">
            <v>408</v>
          </cell>
          <cell r="I38">
            <v>408</v>
          </cell>
          <cell r="J38">
            <v>0</v>
          </cell>
          <cell r="K38">
            <v>0</v>
          </cell>
          <cell r="L38">
            <v>0</v>
          </cell>
          <cell r="M38">
            <v>-2</v>
          </cell>
          <cell r="N38">
            <v>0.248756218905473</v>
          </cell>
          <cell r="O38">
            <v>0.33497536945812806</v>
          </cell>
          <cell r="P38" t="str">
            <v>NULL</v>
          </cell>
          <cell r="Q38" t="str">
            <v>NULL</v>
          </cell>
          <cell r="R38">
            <v>5.1948051948051896E-3</v>
          </cell>
          <cell r="S38">
            <v>0</v>
          </cell>
          <cell r="T38">
            <v>1.8181818181818198E-2</v>
          </cell>
          <cell r="U38">
            <v>0.65194805194805205</v>
          </cell>
          <cell r="V38">
            <v>0.28831168831168802</v>
          </cell>
          <cell r="W38">
            <v>2.5974025974026E-2</v>
          </cell>
          <cell r="X38">
            <v>1.03896103896104E-2</v>
          </cell>
          <cell r="Y38" t="str">
            <v>NULL</v>
          </cell>
          <cell r="Z38" t="str">
            <v>NULL</v>
          </cell>
          <cell r="AA38" t="str">
            <v>NULL</v>
          </cell>
          <cell r="AB38" t="str">
            <v>NULL</v>
          </cell>
          <cell r="AC38" t="str">
            <v>NULL</v>
          </cell>
          <cell r="AD38" t="str">
            <v>NULL</v>
          </cell>
          <cell r="AE38" t="str">
            <v>NULL</v>
          </cell>
          <cell r="AF38">
            <v>1.16279069767442E-2</v>
          </cell>
          <cell r="AG38">
            <v>7.8488372093023298E-2</v>
          </cell>
          <cell r="AH38">
            <v>0.15406976744185999</v>
          </cell>
          <cell r="AI38" t="str">
            <v>NULL</v>
          </cell>
          <cell r="AJ38" t="str">
            <v>NULL</v>
          </cell>
          <cell r="AK38" t="str">
            <v>NULL</v>
          </cell>
          <cell r="AL38">
            <v>1.2315270935960592E-2</v>
          </cell>
          <cell r="AM38">
            <v>1.2315270935960592E-2</v>
          </cell>
          <cell r="AN38">
            <v>2.4630541871921183E-3</v>
          </cell>
          <cell r="AO38">
            <v>0.41764705882352898</v>
          </cell>
          <cell r="AP38">
            <v>0.32352941176470601</v>
          </cell>
          <cell r="AQ38" t="str">
            <v>NULL</v>
          </cell>
          <cell r="AR38">
            <v>0.104651162790698</v>
          </cell>
          <cell r="AS38" t="str">
            <v>NULL</v>
          </cell>
          <cell r="AT38" t="str">
            <v xml:space="preserve"> </v>
          </cell>
        </row>
        <row r="39">
          <cell r="A39">
            <v>131775</v>
          </cell>
          <cell r="B39">
            <v>3012075</v>
          </cell>
          <cell r="C39" t="str">
            <v>GASCOIGNE PRIMARY SCHOOL</v>
          </cell>
          <cell r="D39">
            <v>301</v>
          </cell>
          <cell r="E39" t="str">
            <v>PS</v>
          </cell>
          <cell r="F39" t="str">
            <v>NULL</v>
          </cell>
          <cell r="G39">
            <v>1</v>
          </cell>
          <cell r="H39">
            <v>929</v>
          </cell>
          <cell r="I39">
            <v>929</v>
          </cell>
          <cell r="J39">
            <v>0</v>
          </cell>
          <cell r="K39">
            <v>0</v>
          </cell>
          <cell r="L39">
            <v>0</v>
          </cell>
          <cell r="M39">
            <v>2</v>
          </cell>
          <cell r="N39">
            <v>0.37337662337662297</v>
          </cell>
          <cell r="O39">
            <v>0.52396878483835008</v>
          </cell>
          <cell r="P39" t="str">
            <v>NULL</v>
          </cell>
          <cell r="Q39" t="str">
            <v>NULL</v>
          </cell>
          <cell r="R39">
            <v>0</v>
          </cell>
          <cell r="S39">
            <v>2.3121387283237E-2</v>
          </cell>
          <cell r="T39">
            <v>5.78034682080925E-3</v>
          </cell>
          <cell r="U39">
            <v>0.12485549132948</v>
          </cell>
          <cell r="V39">
            <v>0.27052023121387297</v>
          </cell>
          <cell r="W39">
            <v>0.37572254335260102</v>
          </cell>
          <cell r="X39">
            <v>0.2</v>
          </cell>
          <cell r="Y39" t="str">
            <v>NULL</v>
          </cell>
          <cell r="Z39" t="str">
            <v>NULL</v>
          </cell>
          <cell r="AA39" t="str">
            <v>NULL</v>
          </cell>
          <cell r="AB39" t="str">
            <v>NULL</v>
          </cell>
          <cell r="AC39" t="str">
            <v>NULL</v>
          </cell>
          <cell r="AD39" t="str">
            <v>NULL</v>
          </cell>
          <cell r="AE39" t="str">
            <v>NULL</v>
          </cell>
          <cell r="AF39">
            <v>3.22164948453608E-2</v>
          </cell>
          <cell r="AG39">
            <v>0.182989690721649</v>
          </cell>
          <cell r="AH39">
            <v>0.36855670103092802</v>
          </cell>
          <cell r="AI39" t="str">
            <v>NULL</v>
          </cell>
          <cell r="AJ39" t="str">
            <v>NULL</v>
          </cell>
          <cell r="AK39" t="str">
            <v>NULL</v>
          </cell>
          <cell r="AL39">
            <v>3.3444816053511705E-3</v>
          </cell>
          <cell r="AM39">
            <v>1.1148272017837235E-3</v>
          </cell>
          <cell r="AN39">
            <v>1.1148272017837235E-3</v>
          </cell>
          <cell r="AO39">
            <v>0.32281553398058299</v>
          </cell>
          <cell r="AP39">
            <v>0.216019417475728</v>
          </cell>
          <cell r="AQ39" t="str">
            <v>NULL</v>
          </cell>
          <cell r="AR39">
            <v>0.14561855670103099</v>
          </cell>
          <cell r="AS39" t="str">
            <v>NULL</v>
          </cell>
          <cell r="AT39" t="str">
            <v xml:space="preserve"> </v>
          </cell>
        </row>
        <row r="40">
          <cell r="A40">
            <v>101233</v>
          </cell>
          <cell r="B40">
            <v>3013300</v>
          </cell>
          <cell r="C40" t="str">
            <v>ST.  MARGARET'S Church of England PRIMARY School</v>
          </cell>
          <cell r="D40">
            <v>301</v>
          </cell>
          <cell r="E40" t="str">
            <v>PS</v>
          </cell>
          <cell r="F40" t="str">
            <v>NULL</v>
          </cell>
          <cell r="G40">
            <v>1</v>
          </cell>
          <cell r="H40">
            <v>410</v>
          </cell>
          <cell r="I40">
            <v>410</v>
          </cell>
          <cell r="J40">
            <v>0</v>
          </cell>
          <cell r="K40">
            <v>0</v>
          </cell>
          <cell r="L40">
            <v>0</v>
          </cell>
          <cell r="M40">
            <v>0</v>
          </cell>
          <cell r="N40">
            <v>0.13970588235294101</v>
          </cell>
          <cell r="O40">
            <v>0.20913461538461539</v>
          </cell>
          <cell r="P40" t="str">
            <v>NULL</v>
          </cell>
          <cell r="Q40" t="str">
            <v>NULL</v>
          </cell>
          <cell r="R40">
            <v>5.0761421319797002E-3</v>
          </cell>
          <cell r="S40">
            <v>5.0761421319797002E-2</v>
          </cell>
          <cell r="T40">
            <v>1.5228426395939101E-2</v>
          </cell>
          <cell r="U40">
            <v>0.30203045685279201</v>
          </cell>
          <cell r="V40">
            <v>0.17512690355329899</v>
          </cell>
          <cell r="W40">
            <v>0.35025380710659898</v>
          </cell>
          <cell r="X40">
            <v>0.101522842639594</v>
          </cell>
          <cell r="Y40" t="str">
            <v>NULL</v>
          </cell>
          <cell r="Z40" t="str">
            <v>NULL</v>
          </cell>
          <cell r="AA40" t="str">
            <v>NULL</v>
          </cell>
          <cell r="AB40" t="str">
            <v>NULL</v>
          </cell>
          <cell r="AC40" t="str">
            <v>NULL</v>
          </cell>
          <cell r="AD40" t="str">
            <v>NULL</v>
          </cell>
          <cell r="AE40" t="str">
            <v>NULL</v>
          </cell>
          <cell r="AF40">
            <v>5.74712643678161E-3</v>
          </cell>
          <cell r="AG40">
            <v>0.109195402298851</v>
          </cell>
          <cell r="AH40">
            <v>0.19252873563218401</v>
          </cell>
          <cell r="AI40" t="str">
            <v>NULL</v>
          </cell>
          <cell r="AJ40" t="str">
            <v>NULL</v>
          </cell>
          <cell r="AK40" t="str">
            <v>NULL</v>
          </cell>
          <cell r="AL40" t="str">
            <v>NULL</v>
          </cell>
          <cell r="AM40" t="str">
            <v>NULL</v>
          </cell>
          <cell r="AN40" t="str">
            <v>NULL</v>
          </cell>
          <cell r="AO40">
            <v>0.27011494252873602</v>
          </cell>
          <cell r="AP40">
            <v>0.20114942528735599</v>
          </cell>
          <cell r="AQ40" t="str">
            <v>NULL</v>
          </cell>
          <cell r="AR40">
            <v>6.8965517241379296E-2</v>
          </cell>
          <cell r="AS40" t="str">
            <v>NULL</v>
          </cell>
          <cell r="AT40" t="str">
            <v xml:space="preserve"> </v>
          </cell>
        </row>
        <row r="41">
          <cell r="A41">
            <v>101234</v>
          </cell>
          <cell r="B41">
            <v>3013301</v>
          </cell>
          <cell r="C41" t="str">
            <v>WILLIAM FORD C of E JUNIOR</v>
          </cell>
          <cell r="D41">
            <v>301</v>
          </cell>
          <cell r="E41" t="str">
            <v>PS</v>
          </cell>
          <cell r="F41" t="str">
            <v>NULL</v>
          </cell>
          <cell r="G41">
            <v>1</v>
          </cell>
          <cell r="H41">
            <v>343</v>
          </cell>
          <cell r="I41">
            <v>343</v>
          </cell>
          <cell r="J41">
            <v>0</v>
          </cell>
          <cell r="K41">
            <v>0</v>
          </cell>
          <cell r="L41">
            <v>0</v>
          </cell>
          <cell r="M41">
            <v>0</v>
          </cell>
          <cell r="N41">
            <v>0.25225225225225201</v>
          </cell>
          <cell r="O41">
            <v>0.37125748502994005</v>
          </cell>
          <cell r="P41" t="str">
            <v>NULL</v>
          </cell>
          <cell r="Q41" t="str">
            <v>NULL</v>
          </cell>
          <cell r="R41">
            <v>9.11854103343465E-3</v>
          </cell>
          <cell r="S41">
            <v>9.11854103343465E-3</v>
          </cell>
          <cell r="T41">
            <v>2.1276595744680899E-2</v>
          </cell>
          <cell r="U41">
            <v>0.303951367781155</v>
          </cell>
          <cell r="V41">
            <v>0.51671732522796399</v>
          </cell>
          <cell r="W41">
            <v>0.13981762917933099</v>
          </cell>
          <cell r="X41">
            <v>0</v>
          </cell>
          <cell r="Y41" t="str">
            <v>NULL</v>
          </cell>
          <cell r="Z41" t="str">
            <v>NULL</v>
          </cell>
          <cell r="AA41" t="str">
            <v>NULL</v>
          </cell>
          <cell r="AB41" t="str">
            <v>NULL</v>
          </cell>
          <cell r="AC41" t="str">
            <v>NULL</v>
          </cell>
          <cell r="AD41" t="str">
            <v>NULL</v>
          </cell>
          <cell r="AE41" t="str">
            <v>NULL</v>
          </cell>
          <cell r="AF41">
            <v>0</v>
          </cell>
          <cell r="AG41">
            <v>1.2012012012012E-2</v>
          </cell>
          <cell r="AH41">
            <v>2.1021021021020998E-2</v>
          </cell>
          <cell r="AI41" t="str">
            <v>NULL</v>
          </cell>
          <cell r="AJ41" t="str">
            <v>NULL</v>
          </cell>
          <cell r="AK41" t="str">
            <v>NULL</v>
          </cell>
          <cell r="AL41">
            <v>2.9940119760479044E-3</v>
          </cell>
          <cell r="AM41">
            <v>2.9940119760479044E-3</v>
          </cell>
          <cell r="AN41">
            <v>2.9940119760479044E-3</v>
          </cell>
          <cell r="AO41">
            <v>0.27160493827160498</v>
          </cell>
          <cell r="AP41">
            <v>0.18518518518518501</v>
          </cell>
          <cell r="AQ41" t="str">
            <v>NULL</v>
          </cell>
          <cell r="AR41">
            <v>6.6066066066066104E-2</v>
          </cell>
          <cell r="AS41" t="str">
            <v>NULL</v>
          </cell>
          <cell r="AT41" t="str">
            <v xml:space="preserve"> </v>
          </cell>
        </row>
        <row r="42">
          <cell r="A42">
            <v>101235</v>
          </cell>
          <cell r="B42">
            <v>3013500</v>
          </cell>
          <cell r="C42" t="str">
            <v>ST JOSEPHS RC PRIMARY (BARKING)</v>
          </cell>
          <cell r="D42">
            <v>301</v>
          </cell>
          <cell r="E42" t="str">
            <v>PS</v>
          </cell>
          <cell r="F42" t="str">
            <v>NULL</v>
          </cell>
          <cell r="G42">
            <v>1</v>
          </cell>
          <cell r="H42">
            <v>262</v>
          </cell>
          <cell r="I42">
            <v>262</v>
          </cell>
          <cell r="J42">
            <v>0</v>
          </cell>
          <cell r="K42">
            <v>0</v>
          </cell>
          <cell r="L42">
            <v>0</v>
          </cell>
          <cell r="M42">
            <v>-2</v>
          </cell>
          <cell r="N42">
            <v>0.16030534351145001</v>
          </cell>
          <cell r="O42">
            <v>0.25847457627118642</v>
          </cell>
          <cell r="P42" t="str">
            <v>NULL</v>
          </cell>
          <cell r="Q42" t="str">
            <v>NULL</v>
          </cell>
          <cell r="R42">
            <v>1.2E-2</v>
          </cell>
          <cell r="S42">
            <v>0.06</v>
          </cell>
          <cell r="T42">
            <v>3.5999999999999997E-2</v>
          </cell>
          <cell r="U42">
            <v>0.28399999999999997</v>
          </cell>
          <cell r="V42">
            <v>0.20399999999999999</v>
          </cell>
          <cell r="W42">
            <v>0.28000000000000003</v>
          </cell>
          <cell r="X42">
            <v>0.124</v>
          </cell>
          <cell r="Y42" t="str">
            <v>NULL</v>
          </cell>
          <cell r="Z42" t="str">
            <v>NULL</v>
          </cell>
          <cell r="AA42" t="str">
            <v>NULL</v>
          </cell>
          <cell r="AB42" t="str">
            <v>NULL</v>
          </cell>
          <cell r="AC42" t="str">
            <v>NULL</v>
          </cell>
          <cell r="AD42" t="str">
            <v>NULL</v>
          </cell>
          <cell r="AE42" t="str">
            <v>NULL</v>
          </cell>
          <cell r="AF42">
            <v>0</v>
          </cell>
          <cell r="AG42">
            <v>0.17676767676767699</v>
          </cell>
          <cell r="AH42">
            <v>0.24747474747474699</v>
          </cell>
          <cell r="AI42" t="str">
            <v>NULL</v>
          </cell>
          <cell r="AJ42" t="str">
            <v>NULL</v>
          </cell>
          <cell r="AK42" t="str">
            <v>NULL</v>
          </cell>
          <cell r="AL42">
            <v>4.2372881355932203E-3</v>
          </cell>
          <cell r="AM42">
            <v>4.2372881355932203E-3</v>
          </cell>
          <cell r="AN42">
            <v>4.2372881355932203E-3</v>
          </cell>
          <cell r="AO42">
            <v>0.19658119658119699</v>
          </cell>
          <cell r="AP42">
            <v>0.11111111111111099</v>
          </cell>
          <cell r="AQ42" t="str">
            <v>NULL</v>
          </cell>
          <cell r="AR42">
            <v>2.95566502463054E-2</v>
          </cell>
          <cell r="AS42" t="str">
            <v>NULL</v>
          </cell>
          <cell r="AT42" t="str">
            <v xml:space="preserve"> </v>
          </cell>
        </row>
        <row r="43">
          <cell r="A43">
            <v>101236</v>
          </cell>
          <cell r="B43">
            <v>3013502</v>
          </cell>
          <cell r="C43" t="str">
            <v>ST JOSEPHS CATHOLIC (DAGENHAM) SCHOOL</v>
          </cell>
          <cell r="D43">
            <v>301</v>
          </cell>
          <cell r="E43" t="str">
            <v>PS</v>
          </cell>
          <cell r="F43" t="str">
            <v>NULL</v>
          </cell>
          <cell r="G43">
            <v>1</v>
          </cell>
          <cell r="H43">
            <v>312</v>
          </cell>
          <cell r="I43">
            <v>312</v>
          </cell>
          <cell r="J43">
            <v>0</v>
          </cell>
          <cell r="K43">
            <v>0</v>
          </cell>
          <cell r="L43">
            <v>0</v>
          </cell>
          <cell r="M43">
            <v>2</v>
          </cell>
          <cell r="N43">
            <v>0.12091503267973901</v>
          </cell>
          <cell r="O43">
            <v>0.16447368421052633</v>
          </cell>
          <cell r="P43" t="str">
            <v>NULL</v>
          </cell>
          <cell r="Q43" t="str">
            <v>NULL</v>
          </cell>
          <cell r="R43">
            <v>1.6949152542372899E-2</v>
          </cell>
          <cell r="S43">
            <v>0</v>
          </cell>
          <cell r="T43">
            <v>3.3898305084745797E-2</v>
          </cell>
          <cell r="U43">
            <v>0.48135593220339001</v>
          </cell>
          <cell r="V43">
            <v>0.37627118644067797</v>
          </cell>
          <cell r="W43">
            <v>6.1016949152542403E-2</v>
          </cell>
          <cell r="X43">
            <v>3.0508474576271202E-2</v>
          </cell>
          <cell r="Y43" t="str">
            <v>NULL</v>
          </cell>
          <cell r="Z43" t="str">
            <v>NULL</v>
          </cell>
          <cell r="AA43" t="str">
            <v>NULL</v>
          </cell>
          <cell r="AB43" t="str">
            <v>NULL</v>
          </cell>
          <cell r="AC43" t="str">
            <v>NULL</v>
          </cell>
          <cell r="AD43" t="str">
            <v>NULL</v>
          </cell>
          <cell r="AE43" t="str">
            <v>NULL</v>
          </cell>
          <cell r="AF43">
            <v>0</v>
          </cell>
          <cell r="AG43">
            <v>9.1954022988505704E-2</v>
          </cell>
          <cell r="AH43">
            <v>0.16858237547892699</v>
          </cell>
          <cell r="AI43" t="str">
            <v>NULL</v>
          </cell>
          <cell r="AJ43" t="str">
            <v>NULL</v>
          </cell>
          <cell r="AK43" t="str">
            <v>NULL</v>
          </cell>
          <cell r="AL43">
            <v>9.8684210526315784E-3</v>
          </cell>
          <cell r="AM43">
            <v>0</v>
          </cell>
          <cell r="AN43">
            <v>0</v>
          </cell>
          <cell r="AO43">
            <v>0.1</v>
          </cell>
          <cell r="AP43">
            <v>6.9230769230769207E-2</v>
          </cell>
          <cell r="AQ43" t="str">
            <v>NULL</v>
          </cell>
          <cell r="AR43">
            <v>2.2988505747126398E-2</v>
          </cell>
          <cell r="AS43" t="str">
            <v>NULL</v>
          </cell>
          <cell r="AT43" t="str">
            <v xml:space="preserve"> </v>
          </cell>
        </row>
        <row r="44">
          <cell r="A44">
            <v>101237</v>
          </cell>
          <cell r="B44">
            <v>3013503</v>
          </cell>
          <cell r="C44" t="str">
            <v>ST PETERS RC PRIMARY SCHOOL</v>
          </cell>
          <cell r="D44">
            <v>301</v>
          </cell>
          <cell r="E44" t="str">
            <v>PS</v>
          </cell>
          <cell r="F44" t="str">
            <v>NULL</v>
          </cell>
          <cell r="G44">
            <v>1</v>
          </cell>
          <cell r="H44">
            <v>360</v>
          </cell>
          <cell r="I44">
            <v>360</v>
          </cell>
          <cell r="J44">
            <v>0</v>
          </cell>
          <cell r="K44">
            <v>0</v>
          </cell>
          <cell r="L44">
            <v>0</v>
          </cell>
          <cell r="M44">
            <v>2</v>
          </cell>
          <cell r="N44">
            <v>0.11267605633802801</v>
          </cell>
          <cell r="O44">
            <v>0.19941348973607037</v>
          </cell>
          <cell r="P44" t="str">
            <v>NULL</v>
          </cell>
          <cell r="Q44" t="str">
            <v>NULL</v>
          </cell>
          <cell r="R44">
            <v>0</v>
          </cell>
          <cell r="S44">
            <v>5.9347181008902097E-3</v>
          </cell>
          <cell r="T44">
            <v>5.9347181008902097E-3</v>
          </cell>
          <cell r="U44">
            <v>0.53115727002967394</v>
          </cell>
          <cell r="V44">
            <v>0.364985163204748</v>
          </cell>
          <cell r="W44">
            <v>8.3086053412462904E-2</v>
          </cell>
          <cell r="X44">
            <v>8.9020771513353102E-3</v>
          </cell>
          <cell r="Y44" t="str">
            <v>NULL</v>
          </cell>
          <cell r="Z44" t="str">
            <v>NULL</v>
          </cell>
          <cell r="AA44" t="str">
            <v>NULL</v>
          </cell>
          <cell r="AB44" t="str">
            <v>NULL</v>
          </cell>
          <cell r="AC44" t="str">
            <v>NULL</v>
          </cell>
          <cell r="AD44" t="str">
            <v>NULL</v>
          </cell>
          <cell r="AE44" t="str">
            <v>NULL</v>
          </cell>
          <cell r="AF44">
            <v>0</v>
          </cell>
          <cell r="AG44">
            <v>0.11340206185567001</v>
          </cell>
          <cell r="AH44">
            <v>0.240549828178694</v>
          </cell>
          <cell r="AI44" t="str">
            <v>NULL</v>
          </cell>
          <cell r="AJ44" t="str">
            <v>NULL</v>
          </cell>
          <cell r="AK44" t="str">
            <v>NULL</v>
          </cell>
          <cell r="AL44" t="str">
            <v>NULL</v>
          </cell>
          <cell r="AM44" t="str">
            <v>NULL</v>
          </cell>
          <cell r="AN44" t="str">
            <v>NULL</v>
          </cell>
          <cell r="AO44">
            <v>0.156626506024096</v>
          </cell>
          <cell r="AP44">
            <v>7.8313253012048195E-2</v>
          </cell>
          <cell r="AQ44" t="str">
            <v>NULL</v>
          </cell>
          <cell r="AR44">
            <v>3.7037037037037E-2</v>
          </cell>
          <cell r="AS44" t="str">
            <v>NULL</v>
          </cell>
          <cell r="AT44" t="str">
            <v xml:space="preserve"> </v>
          </cell>
        </row>
        <row r="45">
          <cell r="A45">
            <v>101238</v>
          </cell>
          <cell r="B45">
            <v>3013505</v>
          </cell>
          <cell r="C45" t="str">
            <v>THE ST TERESA CATHOLIC PRIMARY SCH</v>
          </cell>
          <cell r="D45">
            <v>301</v>
          </cell>
          <cell r="E45" t="str">
            <v>PS</v>
          </cell>
          <cell r="F45" t="str">
            <v>NULL</v>
          </cell>
          <cell r="G45">
            <v>1</v>
          </cell>
          <cell r="H45">
            <v>192</v>
          </cell>
          <cell r="I45">
            <v>192</v>
          </cell>
          <cell r="J45">
            <v>0</v>
          </cell>
          <cell r="K45">
            <v>0</v>
          </cell>
          <cell r="L45">
            <v>0</v>
          </cell>
          <cell r="M45">
            <v>0</v>
          </cell>
          <cell r="N45">
            <v>7.1428571428571397E-2</v>
          </cell>
          <cell r="O45">
            <v>0.10880829015544041</v>
          </cell>
          <cell r="P45" t="str">
            <v>NULL</v>
          </cell>
          <cell r="Q45" t="str">
            <v>NULL</v>
          </cell>
          <cell r="R45">
            <v>5.2356020942408397E-2</v>
          </cell>
          <cell r="S45">
            <v>3.6649214659685903E-2</v>
          </cell>
          <cell r="T45">
            <v>4.7120418848167499E-2</v>
          </cell>
          <cell r="U45">
            <v>0.59685863874345502</v>
          </cell>
          <cell r="V45">
            <v>0.193717277486911</v>
          </cell>
          <cell r="W45">
            <v>7.3298429319371694E-2</v>
          </cell>
          <cell r="X45">
            <v>0</v>
          </cell>
          <cell r="Y45" t="str">
            <v>NULL</v>
          </cell>
          <cell r="Z45" t="str">
            <v>NULL</v>
          </cell>
          <cell r="AA45" t="str">
            <v>NULL</v>
          </cell>
          <cell r="AB45" t="str">
            <v>NULL</v>
          </cell>
          <cell r="AC45" t="str">
            <v>NULL</v>
          </cell>
          <cell r="AD45" t="str">
            <v>NULL</v>
          </cell>
          <cell r="AE45" t="str">
            <v>NULL</v>
          </cell>
          <cell r="AF45">
            <v>0</v>
          </cell>
          <cell r="AG45">
            <v>8.9820359281437098E-2</v>
          </cell>
          <cell r="AH45">
            <v>0.16766467065868301</v>
          </cell>
          <cell r="AI45" t="str">
            <v>NULL</v>
          </cell>
          <cell r="AJ45" t="str">
            <v>NULL</v>
          </cell>
          <cell r="AK45" t="str">
            <v>NULL</v>
          </cell>
          <cell r="AL45" t="str">
            <v>NULL</v>
          </cell>
          <cell r="AM45" t="str">
            <v>NULL</v>
          </cell>
          <cell r="AN45" t="str">
            <v>NULL</v>
          </cell>
          <cell r="AO45">
            <v>0.107142857142857</v>
          </cell>
          <cell r="AP45">
            <v>5.95238095238095E-2</v>
          </cell>
          <cell r="AQ45" t="str">
            <v>NULL</v>
          </cell>
          <cell r="AR45">
            <v>4.1916167664670698E-2</v>
          </cell>
          <cell r="AS45" t="str">
            <v>NULL</v>
          </cell>
          <cell r="AT45" t="str">
            <v xml:space="preserve"> </v>
          </cell>
        </row>
        <row r="46">
          <cell r="A46">
            <v>101239</v>
          </cell>
          <cell r="B46">
            <v>3013506</v>
          </cell>
          <cell r="C46" t="str">
            <v>ST VINCENT'S CATHOLIC PRIMARY</v>
          </cell>
          <cell r="D46">
            <v>301</v>
          </cell>
          <cell r="E46" t="str">
            <v>PS</v>
          </cell>
          <cell r="F46" t="str">
            <v>NULL</v>
          </cell>
          <cell r="G46">
            <v>1</v>
          </cell>
          <cell r="H46">
            <v>210</v>
          </cell>
          <cell r="I46">
            <v>210</v>
          </cell>
          <cell r="J46">
            <v>0</v>
          </cell>
          <cell r="K46">
            <v>0</v>
          </cell>
          <cell r="L46">
            <v>0</v>
          </cell>
          <cell r="M46">
            <v>1</v>
          </cell>
          <cell r="N46">
            <v>0.17307692307692299</v>
          </cell>
          <cell r="O46">
            <v>0.23809523809523805</v>
          </cell>
          <cell r="P46" t="str">
            <v>NULL</v>
          </cell>
          <cell r="Q46" t="str">
            <v>NULL</v>
          </cell>
          <cell r="R46">
            <v>4.9019607843137298E-3</v>
          </cell>
          <cell r="S46">
            <v>0</v>
          </cell>
          <cell r="T46">
            <v>3.9215686274509803E-2</v>
          </cell>
          <cell r="U46">
            <v>0.54901960784313697</v>
          </cell>
          <cell r="V46">
            <v>0.34803921568627399</v>
          </cell>
          <cell r="W46">
            <v>4.9019607843137303E-2</v>
          </cell>
          <cell r="X46">
            <v>9.8039215686274508E-3</v>
          </cell>
          <cell r="Y46" t="str">
            <v>NULL</v>
          </cell>
          <cell r="Z46" t="str">
            <v>NULL</v>
          </cell>
          <cell r="AA46" t="str">
            <v>NULL</v>
          </cell>
          <cell r="AB46" t="str">
            <v>NULL</v>
          </cell>
          <cell r="AC46" t="str">
            <v>NULL</v>
          </cell>
          <cell r="AD46" t="str">
            <v>NULL</v>
          </cell>
          <cell r="AE46" t="str">
            <v>NULL</v>
          </cell>
          <cell r="AF46">
            <v>0</v>
          </cell>
          <cell r="AG46">
            <v>1.13636363636364E-2</v>
          </cell>
          <cell r="AH46">
            <v>1.13636363636364E-2</v>
          </cell>
          <cell r="AI46" t="str">
            <v>NULL</v>
          </cell>
          <cell r="AJ46" t="str">
            <v>NULL</v>
          </cell>
          <cell r="AK46" t="str">
            <v>NULL</v>
          </cell>
          <cell r="AL46" t="str">
            <v>NULL</v>
          </cell>
          <cell r="AM46" t="str">
            <v>NULL</v>
          </cell>
          <cell r="AN46" t="str">
            <v>NULL</v>
          </cell>
          <cell r="AO46">
            <v>0.224719101123595</v>
          </cell>
          <cell r="AP46">
            <v>0.19101123595505601</v>
          </cell>
          <cell r="AQ46" t="str">
            <v>NULL</v>
          </cell>
          <cell r="AR46">
            <v>6.7039106145251395E-2</v>
          </cell>
          <cell r="AS46" t="str">
            <v>NULL</v>
          </cell>
          <cell r="AT46" t="str">
            <v xml:space="preserve"> </v>
          </cell>
        </row>
        <row r="47">
          <cell r="A47">
            <v>136431</v>
          </cell>
          <cell r="B47">
            <v>3013507</v>
          </cell>
          <cell r="C47" t="str">
            <v>George Carey Church of England Primary School</v>
          </cell>
          <cell r="D47">
            <v>301</v>
          </cell>
          <cell r="E47" t="str">
            <v>PS</v>
          </cell>
          <cell r="F47" t="str">
            <v>NULL</v>
          </cell>
          <cell r="G47">
            <v>1</v>
          </cell>
          <cell r="H47">
            <v>161</v>
          </cell>
          <cell r="I47">
            <v>161</v>
          </cell>
          <cell r="J47">
            <v>0</v>
          </cell>
          <cell r="K47">
            <v>0</v>
          </cell>
          <cell r="L47">
            <v>0</v>
          </cell>
          <cell r="M47" t="str">
            <v>NULL</v>
          </cell>
          <cell r="N47">
            <v>0.219178082191781</v>
          </cell>
          <cell r="O47" t="str">
            <v>NULL</v>
          </cell>
          <cell r="P47" t="str">
            <v>NULL</v>
          </cell>
          <cell r="Q47" t="str">
            <v>NULL</v>
          </cell>
          <cell r="R47">
            <v>0</v>
          </cell>
          <cell r="S47">
            <v>0</v>
          </cell>
          <cell r="T47">
            <v>2.04081632653061E-2</v>
          </cell>
          <cell r="U47">
            <v>0.58163265306122403</v>
          </cell>
          <cell r="V47">
            <v>0.102040816326531</v>
          </cell>
          <cell r="W47">
            <v>0.22448979591836701</v>
          </cell>
          <cell r="X47">
            <v>7.1428571428571397E-2</v>
          </cell>
          <cell r="Y47" t="str">
            <v>NULL</v>
          </cell>
          <cell r="Z47" t="str">
            <v>NULL</v>
          </cell>
          <cell r="AA47" t="str">
            <v>NULL</v>
          </cell>
          <cell r="AB47" t="str">
            <v>NULL</v>
          </cell>
          <cell r="AC47" t="str">
            <v>NULL</v>
          </cell>
          <cell r="AD47" t="str">
            <v>NULL</v>
          </cell>
          <cell r="AE47" t="str">
            <v>NULL</v>
          </cell>
          <cell r="AF47">
            <v>0.04</v>
          </cell>
          <cell r="AG47">
            <v>0.16</v>
          </cell>
          <cell r="AH47">
            <v>0.2</v>
          </cell>
          <cell r="AI47" t="str">
            <v>NULL</v>
          </cell>
          <cell r="AJ47" t="str">
            <v>NULL</v>
          </cell>
          <cell r="AK47" t="str">
            <v>NULL</v>
          </cell>
          <cell r="AL47" t="str">
            <v>NULL</v>
          </cell>
          <cell r="AM47" t="str">
            <v>NULL</v>
          </cell>
          <cell r="AN47" t="str">
            <v>NULL</v>
          </cell>
          <cell r="AO47">
            <v>0.28888888888888897</v>
          </cell>
          <cell r="AP47">
            <v>0.17777777777777801</v>
          </cell>
          <cell r="AQ47" t="str">
            <v>NULL</v>
          </cell>
          <cell r="AR47">
            <v>0</v>
          </cell>
          <cell r="AS47" t="str">
            <v>NULL</v>
          </cell>
          <cell r="AT47" t="str">
            <v xml:space="preserve">Note: this school has primary pupils on roll but doesn't have a primary FSM ever 6 measure.  </v>
          </cell>
        </row>
        <row r="48">
          <cell r="A48">
            <v>101186</v>
          </cell>
          <cell r="B48">
            <v>3012001</v>
          </cell>
          <cell r="C48" t="str">
            <v>THE JAMES CAMBELL PRIMARY</v>
          </cell>
          <cell r="D48">
            <v>301</v>
          </cell>
          <cell r="E48" t="str">
            <v>PS</v>
          </cell>
          <cell r="F48" t="str">
            <v>NULL</v>
          </cell>
          <cell r="G48">
            <v>1</v>
          </cell>
          <cell r="H48">
            <v>713</v>
          </cell>
          <cell r="I48">
            <v>713</v>
          </cell>
          <cell r="J48">
            <v>0</v>
          </cell>
          <cell r="K48">
            <v>0</v>
          </cell>
          <cell r="L48">
            <v>0</v>
          </cell>
          <cell r="M48">
            <v>-1</v>
          </cell>
          <cell r="N48">
            <v>0.282608695652174</v>
          </cell>
          <cell r="O48">
            <v>0.33758137642408742</v>
          </cell>
          <cell r="P48" t="str">
            <v>NULL</v>
          </cell>
          <cell r="Q48" t="str">
            <v>NULL</v>
          </cell>
          <cell r="R48">
            <v>0</v>
          </cell>
          <cell r="S48">
            <v>0</v>
          </cell>
          <cell r="T48">
            <v>2.9198358464762736E-3</v>
          </cell>
          <cell r="U48">
            <v>0.54756600330349559</v>
          </cell>
          <cell r="V48">
            <v>0.36403802349744263</v>
          </cell>
          <cell r="W48">
            <v>8.1002237851662384E-2</v>
          </cell>
          <cell r="X48">
            <v>4.4738995009235595E-3</v>
          </cell>
          <cell r="Y48" t="str">
            <v>NULL</v>
          </cell>
          <cell r="Z48" t="str">
            <v>NULL</v>
          </cell>
          <cell r="AA48" t="str">
            <v>NULL</v>
          </cell>
          <cell r="AB48" t="str">
            <v>NULL</v>
          </cell>
          <cell r="AC48" t="str">
            <v>NULL</v>
          </cell>
          <cell r="AD48" t="str">
            <v>NULL</v>
          </cell>
          <cell r="AE48" t="str">
            <v>NULL</v>
          </cell>
          <cell r="AF48">
            <v>2.3511936417305441E-2</v>
          </cell>
          <cell r="AG48">
            <v>0.12378950931265227</v>
          </cell>
          <cell r="AH48">
            <v>0.22269415937622097</v>
          </cell>
          <cell r="AI48" t="str">
            <v>NULL</v>
          </cell>
          <cell r="AJ48" t="str">
            <v>NULL</v>
          </cell>
          <cell r="AK48" t="str">
            <v>NULL</v>
          </cell>
          <cell r="AL48">
            <v>4.2032376191583351E-3</v>
          </cell>
          <cell r="AM48">
            <v>1.3986572890025575E-3</v>
          </cell>
          <cell r="AN48">
            <v>0</v>
          </cell>
          <cell r="AO48">
            <v>0.25708824116004597</v>
          </cell>
          <cell r="AP48">
            <v>0.15300663045433555</v>
          </cell>
          <cell r="AQ48" t="str">
            <v>NULL</v>
          </cell>
          <cell r="AR48">
            <v>8.1192358366271394E-2</v>
          </cell>
          <cell r="AS48" t="str">
            <v>NULL</v>
          </cell>
        </row>
        <row r="49">
          <cell r="A49">
            <v>101226</v>
          </cell>
          <cell r="B49">
            <v>3012063</v>
          </cell>
          <cell r="C49" t="str">
            <v>WILLIAM BELLAMY PRIMARY</v>
          </cell>
          <cell r="D49">
            <v>301</v>
          </cell>
          <cell r="E49" t="str">
            <v>PS</v>
          </cell>
          <cell r="F49" t="str">
            <v>NULL</v>
          </cell>
          <cell r="G49">
            <v>1</v>
          </cell>
          <cell r="H49">
            <v>738</v>
          </cell>
          <cell r="I49">
            <v>738</v>
          </cell>
          <cell r="J49">
            <v>0</v>
          </cell>
          <cell r="K49">
            <v>0</v>
          </cell>
          <cell r="L49">
            <v>0</v>
          </cell>
          <cell r="M49">
            <v>3</v>
          </cell>
          <cell r="N49">
            <v>0.36971350613915416</v>
          </cell>
          <cell r="O49">
            <v>0.44787274174211422</v>
          </cell>
          <cell r="P49" t="str">
            <v>NULL</v>
          </cell>
          <cell r="Q49" t="str">
            <v>NULL</v>
          </cell>
          <cell r="R49">
            <v>7.0229869882204718E-3</v>
          </cell>
          <cell r="S49">
            <v>4.4171511394510204E-3</v>
          </cell>
          <cell r="T49">
            <v>4.0447201339887634E-2</v>
          </cell>
          <cell r="U49">
            <v>0.26175640999477412</v>
          </cell>
          <cell r="V49">
            <v>0.31948441322741561</v>
          </cell>
          <cell r="W49">
            <v>0.14835290822266603</v>
          </cell>
          <cell r="X49">
            <v>0.21851892908758558</v>
          </cell>
          <cell r="Y49" t="str">
            <v>NULL</v>
          </cell>
          <cell r="Z49" t="str">
            <v>NULL</v>
          </cell>
          <cell r="AA49" t="str">
            <v>NULL</v>
          </cell>
          <cell r="AB49" t="str">
            <v>NULL</v>
          </cell>
          <cell r="AC49" t="str">
            <v>NULL</v>
          </cell>
          <cell r="AD49" t="str">
            <v>NULL</v>
          </cell>
          <cell r="AE49" t="str">
            <v>NULL</v>
          </cell>
          <cell r="AF49">
            <v>2.0576863214682259E-2</v>
          </cell>
          <cell r="AG49">
            <v>9.8602380179410906E-2</v>
          </cell>
          <cell r="AH49">
            <v>0.18626213770073591</v>
          </cell>
          <cell r="AI49" t="str">
            <v>NULL</v>
          </cell>
          <cell r="AJ49" t="str">
            <v>NULL</v>
          </cell>
          <cell r="AK49" t="str">
            <v>NULL</v>
          </cell>
          <cell r="AL49">
            <v>1.176283641324569E-2</v>
          </cell>
          <cell r="AM49">
            <v>1.176283641324569E-2</v>
          </cell>
          <cell r="AN49">
            <v>4.4532122038943326E-3</v>
          </cell>
          <cell r="AO49">
            <v>0.32086659660437239</v>
          </cell>
          <cell r="AP49">
            <v>0.24902706972068636</v>
          </cell>
          <cell r="AQ49" t="str">
            <v>NULL</v>
          </cell>
          <cell r="AR49">
            <v>0.10139506227170689</v>
          </cell>
          <cell r="AS49" t="str">
            <v>NULL</v>
          </cell>
        </row>
        <row r="50">
          <cell r="A50">
            <v>101206</v>
          </cell>
          <cell r="B50">
            <v>3012033</v>
          </cell>
          <cell r="C50" t="str">
            <v>GRAFTON PRIMARY</v>
          </cell>
          <cell r="D50">
            <v>301</v>
          </cell>
          <cell r="E50" t="str">
            <v>PS</v>
          </cell>
          <cell r="F50" t="str">
            <v>NULL</v>
          </cell>
          <cell r="G50">
            <v>1</v>
          </cell>
          <cell r="H50">
            <v>817</v>
          </cell>
          <cell r="I50">
            <v>817</v>
          </cell>
          <cell r="J50">
            <v>0</v>
          </cell>
          <cell r="K50">
            <v>0</v>
          </cell>
          <cell r="L50">
            <v>0</v>
          </cell>
          <cell r="M50">
            <v>3</v>
          </cell>
          <cell r="N50">
            <v>0.28360049321824876</v>
          </cell>
          <cell r="O50">
            <v>0.36528601142036432</v>
          </cell>
          <cell r="P50" t="str">
            <v>NULL</v>
          </cell>
          <cell r="Q50" t="str">
            <v>NULL</v>
          </cell>
          <cell r="R50">
            <v>2.5505051266358964E-3</v>
          </cell>
          <cell r="S50">
            <v>6.6867158033185447E-3</v>
          </cell>
          <cell r="T50">
            <v>0.13038937692486052</v>
          </cell>
          <cell r="U50">
            <v>0.6496399512515918</v>
          </cell>
          <cell r="V50">
            <v>0.14321194627054715</v>
          </cell>
          <cell r="W50">
            <v>2.7815147118772934E-2</v>
          </cell>
          <cell r="X50">
            <v>3.9706357504272843E-2</v>
          </cell>
          <cell r="Y50" t="str">
            <v>NULL</v>
          </cell>
          <cell r="Z50" t="str">
            <v>NULL</v>
          </cell>
          <cell r="AA50" t="str">
            <v>NULL</v>
          </cell>
          <cell r="AB50" t="str">
            <v>NULL</v>
          </cell>
          <cell r="AC50" t="str">
            <v>NULL</v>
          </cell>
          <cell r="AD50" t="str">
            <v>NULL</v>
          </cell>
          <cell r="AE50" t="str">
            <v>NULL</v>
          </cell>
          <cell r="AF50">
            <v>2.4988800990131024E-2</v>
          </cell>
          <cell r="AG50">
            <v>9.3194234703537979E-2</v>
          </cell>
          <cell r="AH50">
            <v>0.14538854791559869</v>
          </cell>
          <cell r="AI50" t="str">
            <v>NULL</v>
          </cell>
          <cell r="AJ50" t="str">
            <v>NULL</v>
          </cell>
          <cell r="AK50" t="str">
            <v>NULL</v>
          </cell>
          <cell r="AL50">
            <v>1.0217129707354094E-2</v>
          </cell>
          <cell r="AM50">
            <v>1.0217129707354094E-2</v>
          </cell>
          <cell r="AN50">
            <v>6.3792412126688017E-3</v>
          </cell>
          <cell r="AO50">
            <v>0.22216256929736089</v>
          </cell>
          <cell r="AP50">
            <v>0.16774277921010372</v>
          </cell>
          <cell r="AQ50" t="str">
            <v>NULL</v>
          </cell>
          <cell r="AR50">
            <v>9.5735870585420602E-2</v>
          </cell>
          <cell r="AS50" t="str">
            <v>NULL</v>
          </cell>
        </row>
        <row r="51">
          <cell r="A51">
            <v>101240</v>
          </cell>
          <cell r="B51">
            <v>3014016</v>
          </cell>
          <cell r="C51" t="str">
            <v>Warren Comprehensive School</v>
          </cell>
          <cell r="D51">
            <v>301</v>
          </cell>
          <cell r="E51" t="str">
            <v>SS</v>
          </cell>
          <cell r="F51" t="str">
            <v>NULL</v>
          </cell>
          <cell r="G51">
            <v>1</v>
          </cell>
          <cell r="H51">
            <v>1084</v>
          </cell>
          <cell r="I51">
            <v>0</v>
          </cell>
          <cell r="J51">
            <v>1084</v>
          </cell>
          <cell r="K51">
            <v>608</v>
          </cell>
          <cell r="L51">
            <v>476</v>
          </cell>
          <cell r="M51">
            <v>0</v>
          </cell>
          <cell r="N51" t="str">
            <v>NULL</v>
          </cell>
          <cell r="O51" t="str">
            <v>NULL</v>
          </cell>
          <cell r="P51">
            <v>0.26427255985267001</v>
          </cell>
          <cell r="Q51">
            <v>0.44571428571428567</v>
          </cell>
          <cell r="R51" t="str">
            <v>NULL</v>
          </cell>
          <cell r="S51" t="str">
            <v>NULL</v>
          </cell>
          <cell r="T51" t="str">
            <v>NULL</v>
          </cell>
          <cell r="U51" t="str">
            <v>NULL</v>
          </cell>
          <cell r="V51" t="str">
            <v>NULL</v>
          </cell>
          <cell r="W51" t="str">
            <v>NULL</v>
          </cell>
          <cell r="X51" t="str">
            <v>NULL</v>
          </cell>
          <cell r="Y51">
            <v>3.35570469798658E-2</v>
          </cell>
          <cell r="Z51">
            <v>6.6155321188878194E-2</v>
          </cell>
          <cell r="AA51">
            <v>0.15436241610738299</v>
          </cell>
          <cell r="AB51">
            <v>0.307766059443912</v>
          </cell>
          <cell r="AC51">
            <v>0.33365292425695098</v>
          </cell>
          <cell r="AD51">
            <v>2.01342281879195E-2</v>
          </cell>
          <cell r="AE51">
            <v>8.4372003835091094E-2</v>
          </cell>
          <cell r="AF51" t="str">
            <v>NULL</v>
          </cell>
          <cell r="AG51" t="str">
            <v>NULL</v>
          </cell>
          <cell r="AH51" t="str">
            <v>NULL</v>
          </cell>
          <cell r="AI51">
            <v>1.5653775322283601E-2</v>
          </cell>
          <cell r="AJ51">
            <v>2.85451197053407E-2</v>
          </cell>
          <cell r="AK51">
            <v>4.2357274401473299E-2</v>
          </cell>
          <cell r="AL51">
            <v>9.5238095238095247E-3</v>
          </cell>
          <cell r="AM51">
            <v>8.5714285714285719E-3</v>
          </cell>
          <cell r="AN51">
            <v>7.619047619047619E-3</v>
          </cell>
          <cell r="AO51" t="str">
            <v>NULL</v>
          </cell>
          <cell r="AP51" t="str">
            <v>NULL</v>
          </cell>
          <cell r="AQ51">
            <v>0.13888888888888901</v>
          </cell>
          <cell r="AR51" t="str">
            <v>NULL</v>
          </cell>
          <cell r="AS51">
            <v>9.2081031307550604E-2</v>
          </cell>
          <cell r="AT51" t="str">
            <v xml:space="preserve"> </v>
          </cell>
        </row>
        <row r="52">
          <cell r="A52">
            <v>101241</v>
          </cell>
          <cell r="B52">
            <v>3014021</v>
          </cell>
          <cell r="C52" t="str">
            <v>Barking Abbey School</v>
          </cell>
          <cell r="D52">
            <v>301</v>
          </cell>
          <cell r="E52" t="str">
            <v>SS</v>
          </cell>
          <cell r="F52" t="str">
            <v>NULL</v>
          </cell>
          <cell r="G52">
            <v>1</v>
          </cell>
          <cell r="H52">
            <v>1381</v>
          </cell>
          <cell r="I52">
            <v>0</v>
          </cell>
          <cell r="J52">
            <v>1381</v>
          </cell>
          <cell r="K52">
            <v>841</v>
          </cell>
          <cell r="L52">
            <v>540</v>
          </cell>
          <cell r="M52">
            <v>0</v>
          </cell>
          <cell r="N52" t="str">
            <v>NULL</v>
          </cell>
          <cell r="O52" t="str">
            <v>NULL</v>
          </cell>
          <cell r="P52">
            <v>0.165591397849462</v>
          </cell>
          <cell r="Q52">
            <v>0.29735525375268046</v>
          </cell>
          <cell r="R52" t="str">
            <v>NULL</v>
          </cell>
          <cell r="S52" t="str">
            <v>NULL</v>
          </cell>
          <cell r="T52" t="str">
            <v>NULL</v>
          </cell>
          <cell r="U52" t="str">
            <v>NULL</v>
          </cell>
          <cell r="V52" t="str">
            <v>NULL</v>
          </cell>
          <cell r="W52" t="str">
            <v>NULL</v>
          </cell>
          <cell r="X52" t="str">
            <v>NULL</v>
          </cell>
          <cell r="Y52">
            <v>6.1135371179039298E-2</v>
          </cell>
          <cell r="Z52">
            <v>0.214701601164483</v>
          </cell>
          <cell r="AA52">
            <v>0.184133915574964</v>
          </cell>
          <cell r="AB52">
            <v>0.31368267831149899</v>
          </cell>
          <cell r="AC52">
            <v>0.120087336244541</v>
          </cell>
          <cell r="AD52">
            <v>0.101164483260553</v>
          </cell>
          <cell r="AE52">
            <v>5.0946142649199401E-3</v>
          </cell>
          <cell r="AF52" t="str">
            <v>NULL</v>
          </cell>
          <cell r="AG52" t="str">
            <v>NULL</v>
          </cell>
          <cell r="AH52" t="str">
            <v>NULL</v>
          </cell>
          <cell r="AI52">
            <v>3.5842293906810001E-3</v>
          </cell>
          <cell r="AJ52">
            <v>1.50537634408602E-2</v>
          </cell>
          <cell r="AK52">
            <v>2.0071684587813599E-2</v>
          </cell>
          <cell r="AL52">
            <v>4.2887776983559682E-3</v>
          </cell>
          <cell r="AM52">
            <v>2.8591851322373124E-3</v>
          </cell>
          <cell r="AN52">
            <v>2.1443888491779841E-3</v>
          </cell>
          <cell r="AO52" t="str">
            <v>NULL</v>
          </cell>
          <cell r="AP52" t="str">
            <v>NULL</v>
          </cell>
          <cell r="AQ52">
            <v>9.7413793103448304E-2</v>
          </cell>
          <cell r="AR52" t="str">
            <v>NULL</v>
          </cell>
          <cell r="AS52">
            <v>2.9390681003584201E-2</v>
          </cell>
          <cell r="AT52" t="str">
            <v xml:space="preserve"> </v>
          </cell>
        </row>
        <row r="53">
          <cell r="A53">
            <v>101243</v>
          </cell>
          <cell r="B53">
            <v>3014023</v>
          </cell>
          <cell r="C53" t="str">
            <v>Eastbrook Comprehensive School</v>
          </cell>
          <cell r="D53">
            <v>301</v>
          </cell>
          <cell r="E53" t="str">
            <v>SS</v>
          </cell>
          <cell r="F53" t="str">
            <v>NULL</v>
          </cell>
          <cell r="G53">
            <v>1</v>
          </cell>
          <cell r="H53">
            <v>950</v>
          </cell>
          <cell r="I53">
            <v>0</v>
          </cell>
          <cell r="J53">
            <v>950</v>
          </cell>
          <cell r="K53">
            <v>479</v>
          </cell>
          <cell r="L53">
            <v>471</v>
          </cell>
          <cell r="M53">
            <v>0</v>
          </cell>
          <cell r="N53" t="str">
            <v>NULL</v>
          </cell>
          <cell r="O53" t="str">
            <v>NULL</v>
          </cell>
          <cell r="P53">
            <v>0.33225806451612899</v>
          </cell>
          <cell r="Q53">
            <v>0.46948818897637795</v>
          </cell>
          <cell r="R53" t="str">
            <v>NULL</v>
          </cell>
          <cell r="S53" t="str">
            <v>NULL</v>
          </cell>
          <cell r="T53" t="str">
            <v>NULL</v>
          </cell>
          <cell r="U53" t="str">
            <v>NULL</v>
          </cell>
          <cell r="V53" t="str">
            <v>NULL</v>
          </cell>
          <cell r="W53" t="str">
            <v>NULL</v>
          </cell>
          <cell r="X53" t="str">
            <v>NULL</v>
          </cell>
          <cell r="Y53">
            <v>2.1420518602029301E-2</v>
          </cell>
          <cell r="Z53">
            <v>1.35287485907554E-2</v>
          </cell>
          <cell r="AA53">
            <v>8.4554678692220997E-2</v>
          </cell>
          <cell r="AB53">
            <v>0.39120631341600898</v>
          </cell>
          <cell r="AC53">
            <v>0.39909808342728298</v>
          </cell>
          <cell r="AD53">
            <v>7.3280721533258195E-2</v>
          </cell>
          <cell r="AE53">
            <v>1.69109357384442E-2</v>
          </cell>
          <cell r="AF53" t="str">
            <v>NULL</v>
          </cell>
          <cell r="AG53" t="str">
            <v>NULL</v>
          </cell>
          <cell r="AH53" t="str">
            <v>NULL</v>
          </cell>
          <cell r="AI53">
            <v>5.4838709677419398E-2</v>
          </cell>
          <cell r="AJ53">
            <v>9.8924731182795697E-2</v>
          </cell>
          <cell r="AK53">
            <v>0.13225806451612901</v>
          </cell>
          <cell r="AL53">
            <v>2.952755905511811E-3</v>
          </cell>
          <cell r="AM53">
            <v>2.952755905511811E-3</v>
          </cell>
          <cell r="AN53">
            <v>1.968503937007874E-3</v>
          </cell>
          <cell r="AO53" t="str">
            <v>NULL</v>
          </cell>
          <cell r="AP53" t="str">
            <v>NULL</v>
          </cell>
          <cell r="AQ53">
            <v>0.17385057471264401</v>
          </cell>
          <cell r="AR53" t="str">
            <v>NULL</v>
          </cell>
          <cell r="AS53">
            <v>0.2</v>
          </cell>
          <cell r="AT53" t="str">
            <v xml:space="preserve"> </v>
          </cell>
        </row>
        <row r="54">
          <cell r="A54">
            <v>101244</v>
          </cell>
          <cell r="B54">
            <v>3014024</v>
          </cell>
          <cell r="C54" t="str">
            <v>Eastbury Comprehensive School</v>
          </cell>
          <cell r="D54">
            <v>301</v>
          </cell>
          <cell r="E54" t="str">
            <v>SS</v>
          </cell>
          <cell r="F54" t="str">
            <v>NULL</v>
          </cell>
          <cell r="G54">
            <v>1</v>
          </cell>
          <cell r="H54">
            <v>1453</v>
          </cell>
          <cell r="I54">
            <v>0</v>
          </cell>
          <cell r="J54">
            <v>1453</v>
          </cell>
          <cell r="K54">
            <v>874</v>
          </cell>
          <cell r="L54">
            <v>579</v>
          </cell>
          <cell r="M54">
            <v>0</v>
          </cell>
          <cell r="N54" t="str">
            <v>NULL</v>
          </cell>
          <cell r="O54" t="str">
            <v>NULL</v>
          </cell>
          <cell r="P54">
            <v>0.402020202020202</v>
          </cell>
          <cell r="Q54">
            <v>0.57967032967032972</v>
          </cell>
          <cell r="R54" t="str">
            <v>NULL</v>
          </cell>
          <cell r="S54" t="str">
            <v>NULL</v>
          </cell>
          <cell r="T54" t="str">
            <v>NULL</v>
          </cell>
          <cell r="U54" t="str">
            <v>NULL</v>
          </cell>
          <cell r="V54" t="str">
            <v>NULL</v>
          </cell>
          <cell r="W54" t="str">
            <v>NULL</v>
          </cell>
          <cell r="X54" t="str">
            <v>NULL</v>
          </cell>
          <cell r="Y54">
            <v>1.5047879616963101E-2</v>
          </cell>
          <cell r="Z54">
            <v>5.33515731874145E-2</v>
          </cell>
          <cell r="AA54">
            <v>1.6415868673050601E-2</v>
          </cell>
          <cell r="AB54">
            <v>0.29138166894664802</v>
          </cell>
          <cell r="AC54">
            <v>0.150478796169631</v>
          </cell>
          <cell r="AD54">
            <v>0.34610123119015002</v>
          </cell>
          <cell r="AE54">
            <v>0.12722298221614201</v>
          </cell>
          <cell r="AF54" t="str">
            <v>NULL</v>
          </cell>
          <cell r="AG54" t="str">
            <v>NULL</v>
          </cell>
          <cell r="AH54" t="str">
            <v>NULL</v>
          </cell>
          <cell r="AI54">
            <v>1.27946127946128E-2</v>
          </cell>
          <cell r="AJ54">
            <v>2.8282828282828298E-2</v>
          </cell>
          <cell r="AK54">
            <v>4.2424242424242399E-2</v>
          </cell>
          <cell r="AL54">
            <v>3.434065934065934E-3</v>
          </cell>
          <cell r="AM54">
            <v>2.0604395604395605E-3</v>
          </cell>
          <cell r="AN54">
            <v>1.3736263736263737E-3</v>
          </cell>
          <cell r="AO54" t="str">
            <v>NULL</v>
          </cell>
          <cell r="AP54" t="str">
            <v>NULL</v>
          </cell>
          <cell r="AQ54">
            <v>0.18429237947122901</v>
          </cell>
          <cell r="AR54" t="str">
            <v>NULL</v>
          </cell>
          <cell r="AS54">
            <v>6.7340067340067297E-2</v>
          </cell>
          <cell r="AT54" t="str">
            <v xml:space="preserve"> </v>
          </cell>
        </row>
        <row r="55">
          <cell r="A55">
            <v>101245</v>
          </cell>
          <cell r="B55">
            <v>3014027</v>
          </cell>
          <cell r="C55" t="str">
            <v>Robert Clack Comprehensive</v>
          </cell>
          <cell r="D55">
            <v>301</v>
          </cell>
          <cell r="E55" t="str">
            <v>SS</v>
          </cell>
          <cell r="F55" t="str">
            <v>NULL</v>
          </cell>
          <cell r="G55">
            <v>1</v>
          </cell>
          <cell r="H55">
            <v>1466</v>
          </cell>
          <cell r="I55">
            <v>0</v>
          </cell>
          <cell r="J55">
            <v>1466</v>
          </cell>
          <cell r="K55">
            <v>898</v>
          </cell>
          <cell r="L55">
            <v>568</v>
          </cell>
          <cell r="M55">
            <v>0</v>
          </cell>
          <cell r="N55" t="str">
            <v>NULL</v>
          </cell>
          <cell r="O55" t="str">
            <v>NULL</v>
          </cell>
          <cell r="P55">
            <v>0.26084010840108401</v>
          </cell>
          <cell r="Q55">
            <v>0.37127371273712739</v>
          </cell>
          <cell r="R55" t="str">
            <v>NULL</v>
          </cell>
          <cell r="S55" t="str">
            <v>NULL</v>
          </cell>
          <cell r="T55" t="str">
            <v>NULL</v>
          </cell>
          <cell r="U55" t="str">
            <v>NULL</v>
          </cell>
          <cell r="V55" t="str">
            <v>NULL</v>
          </cell>
          <cell r="W55" t="str">
            <v>NULL</v>
          </cell>
          <cell r="X55" t="str">
            <v>NULL</v>
          </cell>
          <cell r="Y55">
            <v>4.04386566141193E-2</v>
          </cell>
          <cell r="Z55">
            <v>4.1124057573680602E-3</v>
          </cell>
          <cell r="AA55">
            <v>0.119259766963674</v>
          </cell>
          <cell r="AB55">
            <v>0.49485949280329</v>
          </cell>
          <cell r="AC55">
            <v>0.20836189170664801</v>
          </cell>
          <cell r="AD55">
            <v>6.4427690198766305E-2</v>
          </cell>
          <cell r="AE55">
            <v>6.8540095956134306E-2</v>
          </cell>
          <cell r="AF55" t="str">
            <v>NULL</v>
          </cell>
          <cell r="AG55" t="str">
            <v>NULL</v>
          </cell>
          <cell r="AH55" t="str">
            <v>NULL</v>
          </cell>
          <cell r="AI55">
            <v>0</v>
          </cell>
          <cell r="AJ55">
            <v>2.7247956403269801E-3</v>
          </cell>
          <cell r="AK55">
            <v>8.1743869209809292E-3</v>
          </cell>
          <cell r="AL55">
            <v>4.7425474254742545E-3</v>
          </cell>
          <cell r="AM55">
            <v>4.7425474254742545E-3</v>
          </cell>
          <cell r="AN55">
            <v>4.7425474254742545E-3</v>
          </cell>
          <cell r="AO55" t="str">
            <v>NULL</v>
          </cell>
          <cell r="AP55" t="str">
            <v>NULL</v>
          </cell>
          <cell r="AQ55">
            <v>0.105465742879138</v>
          </cell>
          <cell r="AR55" t="str">
            <v>NULL</v>
          </cell>
          <cell r="AS55">
            <v>1.6260162601626001E-2</v>
          </cell>
          <cell r="AT55" t="str">
            <v xml:space="preserve"> </v>
          </cell>
        </row>
        <row r="56">
          <cell r="A56">
            <v>101246</v>
          </cell>
          <cell r="B56">
            <v>3014028</v>
          </cell>
          <cell r="C56" t="str">
            <v>The Sydney Russell School</v>
          </cell>
          <cell r="D56">
            <v>301</v>
          </cell>
          <cell r="E56" t="str">
            <v>SS</v>
          </cell>
          <cell r="F56" t="str">
            <v>NULL</v>
          </cell>
          <cell r="G56">
            <v>1</v>
          </cell>
          <cell r="H56">
            <v>1442</v>
          </cell>
          <cell r="I56">
            <v>0</v>
          </cell>
          <cell r="J56">
            <v>1442</v>
          </cell>
          <cell r="K56">
            <v>889</v>
          </cell>
          <cell r="L56">
            <v>553</v>
          </cell>
          <cell r="M56">
            <v>0</v>
          </cell>
          <cell r="N56" t="str">
            <v>NULL</v>
          </cell>
          <cell r="O56" t="str">
            <v>NULL</v>
          </cell>
          <cell r="P56">
            <v>0.29548563611491102</v>
          </cell>
          <cell r="Q56">
            <v>0.44796691936595451</v>
          </cell>
          <cell r="R56" t="str">
            <v>NULL</v>
          </cell>
          <cell r="S56" t="str">
            <v>NULL</v>
          </cell>
          <cell r="T56" t="str">
            <v>NULL</v>
          </cell>
          <cell r="U56" t="str">
            <v>NULL</v>
          </cell>
          <cell r="V56" t="str">
            <v>NULL</v>
          </cell>
          <cell r="W56" t="str">
            <v>NULL</v>
          </cell>
          <cell r="X56" t="str">
            <v>NULL</v>
          </cell>
          <cell r="Y56">
            <v>6.2543432939541404E-3</v>
          </cell>
          <cell r="Z56">
            <v>6.2543432939541404E-3</v>
          </cell>
          <cell r="AA56">
            <v>2.4322446143154999E-2</v>
          </cell>
          <cell r="AB56">
            <v>0.53509381514940901</v>
          </cell>
          <cell r="AC56">
            <v>0.36275191104934001</v>
          </cell>
          <cell r="AD56">
            <v>5.7678943710910403E-2</v>
          </cell>
          <cell r="AE56">
            <v>7.6441973592772799E-3</v>
          </cell>
          <cell r="AF56" t="str">
            <v>NULL</v>
          </cell>
          <cell r="AG56" t="str">
            <v>NULL</v>
          </cell>
          <cell r="AH56" t="str">
            <v>NULL</v>
          </cell>
          <cell r="AI56">
            <v>2.7359781121751E-3</v>
          </cell>
          <cell r="AJ56">
            <v>8.8919288645690799E-3</v>
          </cell>
          <cell r="AK56">
            <v>2.18878248974008E-2</v>
          </cell>
          <cell r="AL56">
            <v>6.8917987594762234E-3</v>
          </cell>
          <cell r="AM56">
            <v>6.202618883528601E-3</v>
          </cell>
          <cell r="AN56">
            <v>2.7567195037904893E-3</v>
          </cell>
          <cell r="AO56" t="str">
            <v>NULL</v>
          </cell>
          <cell r="AP56" t="str">
            <v>NULL</v>
          </cell>
          <cell r="AQ56">
            <v>0.13537469782433501</v>
          </cell>
          <cell r="AR56" t="str">
            <v>NULL</v>
          </cell>
          <cell r="AS56">
            <v>3.7619699042407702E-2</v>
          </cell>
          <cell r="AT56" t="str">
            <v xml:space="preserve"> </v>
          </cell>
        </row>
        <row r="57">
          <cell r="A57">
            <v>133561</v>
          </cell>
          <cell r="B57">
            <v>3014029</v>
          </cell>
          <cell r="C57" t="str">
            <v>The Jo Richardson Community School</v>
          </cell>
          <cell r="D57">
            <v>301</v>
          </cell>
          <cell r="E57" t="str">
            <v>SS</v>
          </cell>
          <cell r="F57" t="str">
            <v>NULL</v>
          </cell>
          <cell r="G57">
            <v>1</v>
          </cell>
          <cell r="H57">
            <v>1164</v>
          </cell>
          <cell r="I57">
            <v>0</v>
          </cell>
          <cell r="J57">
            <v>1164</v>
          </cell>
          <cell r="K57">
            <v>714</v>
          </cell>
          <cell r="L57">
            <v>450</v>
          </cell>
          <cell r="M57">
            <v>0</v>
          </cell>
          <cell r="N57" t="str">
            <v>NULL</v>
          </cell>
          <cell r="O57" t="str">
            <v>NULL</v>
          </cell>
          <cell r="P57">
            <v>0.31228956228956201</v>
          </cell>
          <cell r="Q57">
            <v>0.42255892255892258</v>
          </cell>
          <cell r="R57" t="str">
            <v>NULL</v>
          </cell>
          <cell r="S57" t="str">
            <v>NULL</v>
          </cell>
          <cell r="T57" t="str">
            <v>NULL</v>
          </cell>
          <cell r="U57" t="str">
            <v>NULL</v>
          </cell>
          <cell r="V57" t="str">
            <v>NULL</v>
          </cell>
          <cell r="W57" t="str">
            <v>NULL</v>
          </cell>
          <cell r="X57" t="str">
            <v>NULL</v>
          </cell>
          <cell r="Y57">
            <v>6.7969413763806297E-3</v>
          </cell>
          <cell r="Z57">
            <v>2.5488530161427402E-3</v>
          </cell>
          <cell r="AA57">
            <v>3.3984706881903101E-3</v>
          </cell>
          <cell r="AB57">
            <v>0.53610875106202205</v>
          </cell>
          <cell r="AC57">
            <v>0.32285471537808003</v>
          </cell>
          <cell r="AD57">
            <v>0.12744265080713699</v>
          </cell>
          <cell r="AE57">
            <v>8.4961767204757904E-4</v>
          </cell>
          <cell r="AF57" t="str">
            <v>NULL</v>
          </cell>
          <cell r="AG57" t="str">
            <v>NULL</v>
          </cell>
          <cell r="AH57" t="str">
            <v>NULL</v>
          </cell>
          <cell r="AI57">
            <v>8.4245998315079997E-4</v>
          </cell>
          <cell r="AJ57">
            <v>2.5273799494524001E-3</v>
          </cell>
          <cell r="AK57">
            <v>5.8972198820556E-3</v>
          </cell>
          <cell r="AL57">
            <v>5.8922558922558923E-3</v>
          </cell>
          <cell r="AM57">
            <v>5.0505050505050509E-3</v>
          </cell>
          <cell r="AN57">
            <v>5.0505050505050509E-3</v>
          </cell>
          <cell r="AO57" t="str">
            <v>NULL</v>
          </cell>
          <cell r="AP57" t="str">
            <v>NULL</v>
          </cell>
          <cell r="AQ57">
            <v>0.15911111111111101</v>
          </cell>
          <cell r="AR57" t="str">
            <v>NULL</v>
          </cell>
          <cell r="AS57">
            <v>2.1043771043771E-2</v>
          </cell>
          <cell r="AT57" t="str">
            <v xml:space="preserve"> </v>
          </cell>
        </row>
        <row r="58">
          <cell r="A58">
            <v>101247</v>
          </cell>
          <cell r="B58">
            <v>3014703</v>
          </cell>
          <cell r="C58" t="str">
            <v>All Saints Catholic School and Technology College</v>
          </cell>
          <cell r="D58">
            <v>301</v>
          </cell>
          <cell r="E58" t="str">
            <v>SS</v>
          </cell>
          <cell r="F58" t="str">
            <v>NULL</v>
          </cell>
          <cell r="G58">
            <v>1</v>
          </cell>
          <cell r="H58">
            <v>900</v>
          </cell>
          <cell r="I58">
            <v>0</v>
          </cell>
          <cell r="J58">
            <v>900</v>
          </cell>
          <cell r="K58">
            <v>539</v>
          </cell>
          <cell r="L58">
            <v>361</v>
          </cell>
          <cell r="M58">
            <v>0</v>
          </cell>
          <cell r="N58" t="str">
            <v>NULL</v>
          </cell>
          <cell r="O58" t="str">
            <v>NULL</v>
          </cell>
          <cell r="P58">
            <v>0.14715719063545199</v>
          </cell>
          <cell r="Q58">
            <v>0.2533482142857143</v>
          </cell>
          <cell r="R58" t="str">
            <v>NULL</v>
          </cell>
          <cell r="S58" t="str">
            <v>NULL</v>
          </cell>
          <cell r="T58" t="str">
            <v>NULL</v>
          </cell>
          <cell r="U58" t="str">
            <v>NULL</v>
          </cell>
          <cell r="V58" t="str">
            <v>NULL</v>
          </cell>
          <cell r="W58" t="str">
            <v>NULL</v>
          </cell>
          <cell r="X58" t="str">
            <v>NULL</v>
          </cell>
          <cell r="Y58">
            <v>6.53153153153153E-2</v>
          </cell>
          <cell r="Z58">
            <v>4.0540540540540501E-2</v>
          </cell>
          <cell r="AA58">
            <v>0.101351351351351</v>
          </cell>
          <cell r="AB58">
            <v>0.39864864864864902</v>
          </cell>
          <cell r="AC58">
            <v>0.29054054054054101</v>
          </cell>
          <cell r="AD58">
            <v>6.9819819819819801E-2</v>
          </cell>
          <cell r="AE58">
            <v>3.37837837837838E-2</v>
          </cell>
          <cell r="AF58" t="str">
            <v>NULL</v>
          </cell>
          <cell r="AG58" t="str">
            <v>NULL</v>
          </cell>
          <cell r="AH58" t="str">
            <v>NULL</v>
          </cell>
          <cell r="AI58">
            <v>4.4792833146696503E-3</v>
          </cell>
          <cell r="AJ58">
            <v>5.5991041433370702E-3</v>
          </cell>
          <cell r="AK58">
            <v>1.1198208286674101E-2</v>
          </cell>
          <cell r="AL58">
            <v>2.232142857142857E-3</v>
          </cell>
          <cell r="AM58">
            <v>2.232142857142857E-3</v>
          </cell>
          <cell r="AN58">
            <v>2.232142857142857E-3</v>
          </cell>
          <cell r="AO58" t="str">
            <v>NULL</v>
          </cell>
          <cell r="AP58" t="str">
            <v>NULL</v>
          </cell>
          <cell r="AQ58">
            <v>0.115107913669065</v>
          </cell>
          <cell r="AR58" t="str">
            <v>NULL</v>
          </cell>
          <cell r="AS58">
            <v>1.1148272017837199E-2</v>
          </cell>
          <cell r="AT58" t="str">
            <v xml:space="preserve"> </v>
          </cell>
        </row>
        <row r="59">
          <cell r="A59">
            <v>136028</v>
          </cell>
          <cell r="B59">
            <v>3014704</v>
          </cell>
          <cell r="C59" t="str">
            <v>Dagenham Park Church of England School</v>
          </cell>
          <cell r="D59">
            <v>301</v>
          </cell>
          <cell r="E59" t="str">
            <v>SS</v>
          </cell>
          <cell r="F59" t="str">
            <v>NULL</v>
          </cell>
          <cell r="G59">
            <v>1</v>
          </cell>
          <cell r="H59">
            <v>1017</v>
          </cell>
          <cell r="I59">
            <v>0</v>
          </cell>
          <cell r="J59">
            <v>1017</v>
          </cell>
          <cell r="K59">
            <v>591</v>
          </cell>
          <cell r="L59">
            <v>426</v>
          </cell>
          <cell r="M59">
            <v>0</v>
          </cell>
          <cell r="N59" t="str">
            <v>NULL</v>
          </cell>
          <cell r="O59" t="str">
            <v>NULL</v>
          </cell>
          <cell r="P59">
            <v>0.32876712328767099</v>
          </cell>
          <cell r="Q59">
            <v>0.56768100734522564</v>
          </cell>
          <cell r="R59" t="str">
            <v>NULL</v>
          </cell>
          <cell r="S59" t="str">
            <v>NULL</v>
          </cell>
          <cell r="T59" t="str">
            <v>NULL</v>
          </cell>
          <cell r="U59" t="str">
            <v>NULL</v>
          </cell>
          <cell r="V59" t="str">
            <v>NULL</v>
          </cell>
          <cell r="W59" t="str">
            <v>NULL</v>
          </cell>
          <cell r="X59" t="str">
            <v>NULL</v>
          </cell>
          <cell r="Y59">
            <v>1.78010471204188E-2</v>
          </cell>
          <cell r="Z59">
            <v>1.8848167539267002E-2</v>
          </cell>
          <cell r="AA59">
            <v>2.0942408376963401E-2</v>
          </cell>
          <cell r="AB59">
            <v>0.39476439790575901</v>
          </cell>
          <cell r="AC59">
            <v>0.358115183246073</v>
          </cell>
          <cell r="AD59">
            <v>0.14973821989528799</v>
          </cell>
          <cell r="AE59">
            <v>3.9790575916230399E-2</v>
          </cell>
          <cell r="AF59" t="str">
            <v>NULL</v>
          </cell>
          <cell r="AG59" t="str">
            <v>NULL</v>
          </cell>
          <cell r="AH59" t="str">
            <v>NULL</v>
          </cell>
          <cell r="AI59">
            <v>6.6009852216748793E-2</v>
          </cell>
          <cell r="AJ59">
            <v>0.140886699507389</v>
          </cell>
          <cell r="AK59">
            <v>0.188177339901478</v>
          </cell>
          <cell r="AL59">
            <v>1.049317943336831E-2</v>
          </cell>
          <cell r="AM59">
            <v>6.2959076600209865E-3</v>
          </cell>
          <cell r="AN59">
            <v>5.246589716684155E-3</v>
          </cell>
          <cell r="AO59" t="str">
            <v>NULL</v>
          </cell>
          <cell r="AP59" t="str">
            <v>NULL</v>
          </cell>
          <cell r="AQ59">
            <v>0.23319615912208499</v>
          </cell>
          <cell r="AR59" t="str">
            <v>NULL</v>
          </cell>
          <cell r="AS59">
            <v>0.20841487279843399</v>
          </cell>
          <cell r="AT59" t="str">
            <v xml:space="preserve"> </v>
          </cell>
        </row>
      </sheetData>
      <sheetData sheetId="3">
        <row r="1">
          <cell r="M1">
            <v>0</v>
          </cell>
        </row>
        <row r="2">
          <cell r="M2">
            <v>0</v>
          </cell>
        </row>
        <row r="4">
          <cell r="N4" t="str">
            <v>Basic Entitlement</v>
          </cell>
          <cell r="O4" t="str">
            <v>Deprivation</v>
          </cell>
          <cell r="P4" t="str">
            <v>Looked After Children</v>
          </cell>
          <cell r="Q4" t="str">
            <v>Low Cost High Incidence SEN</v>
          </cell>
          <cell r="R4" t="str">
            <v>EAL</v>
          </cell>
          <cell r="S4" t="str">
            <v>Mobility</v>
          </cell>
          <cell r="T4" t="str">
            <v>London Fringe</v>
          </cell>
          <cell r="U4" t="str">
            <v>Lump Sum</v>
          </cell>
        </row>
        <row r="7">
          <cell r="A7" t="str">
            <v>1.0.4  Threshold and Performance Pay (Devolved)</v>
          </cell>
        </row>
        <row r="8">
          <cell r="A8" t="str">
            <v xml:space="preserve">1.0.5  Central expenditure on education of children under 5    </v>
          </cell>
        </row>
        <row r="9">
          <cell r="A9" t="str">
            <v>1.1.1  Support for schools in financial difficulty</v>
          </cell>
          <cell r="M9">
            <v>1500000</v>
          </cell>
        </row>
        <row r="10">
          <cell r="A10" t="str">
            <v xml:space="preserve">1.1.2 Contingencies      </v>
          </cell>
          <cell r="M10">
            <v>323013</v>
          </cell>
        </row>
        <row r="11">
          <cell r="A11" t="str">
            <v xml:space="preserve">1.2.1  Provision for pupils with SEN (including assigned resources)     </v>
          </cell>
        </row>
        <row r="12">
          <cell r="A12" t="str">
            <v xml:space="preserve">1.2.2  SEN support services  </v>
          </cell>
        </row>
        <row r="13">
          <cell r="A13" t="str">
            <v>1.2.3  Support for inclusion</v>
          </cell>
        </row>
        <row r="14">
          <cell r="A14" t="str">
            <v>1.2.4  Fees for pupils with SEN at independent special schools &amp; abroad</v>
          </cell>
        </row>
        <row r="15">
          <cell r="A15" t="str">
            <v>1.2.5  SEN transport</v>
          </cell>
        </row>
        <row r="16">
          <cell r="A16" t="str">
            <v>1.2.6  Fees to independent schools for pupils without SEN</v>
          </cell>
        </row>
        <row r="17">
          <cell r="A17" t="str">
            <v>1.2.7  Interauthority recoupment</v>
          </cell>
        </row>
        <row r="18">
          <cell r="A18" t="str">
            <v xml:space="preserve">1.2.8  Contribution to combined budgets </v>
          </cell>
        </row>
        <row r="19">
          <cell r="A19" t="str">
            <v>1.3.1  Pupil Referral Units</v>
          </cell>
        </row>
        <row r="20">
          <cell r="A20" t="str">
            <v>1.3.2  Behaviour Support Services</v>
          </cell>
        </row>
        <row r="21">
          <cell r="A21" t="str">
            <v>1.3.3  Education out of school</v>
          </cell>
        </row>
        <row r="22">
          <cell r="A22" t="str">
            <v xml:space="preserve">1.3.4  14-16 More practical learning options          </v>
          </cell>
          <cell r="M22">
            <v>719770</v>
          </cell>
        </row>
        <row r="23">
          <cell r="A23" t="str">
            <v>1.4.1  Support to underperforming ethnic minority groups and bilingual learners</v>
          </cell>
        </row>
        <row r="24">
          <cell r="A24" t="str">
            <v xml:space="preserve">1.5.1 School meals/milk - nursery, primary and special schools </v>
          </cell>
          <cell r="M24">
            <v>983674</v>
          </cell>
        </row>
        <row r="25">
          <cell r="A25" t="str">
            <v>1.5.2  Free school meals eligibility</v>
          </cell>
          <cell r="M25">
            <v>50000</v>
          </cell>
        </row>
        <row r="26">
          <cell r="A26" t="str">
            <v>1.5.3  School kitchens repair and maintenance</v>
          </cell>
        </row>
        <row r="27">
          <cell r="A27" t="str">
            <v>1.6.1  Insurance</v>
          </cell>
        </row>
        <row r="28">
          <cell r="A28" t="str">
            <v>1.6.2  Museum and Library Services</v>
          </cell>
        </row>
        <row r="29">
          <cell r="A29" t="str">
            <v>1.6.3  School admissions</v>
          </cell>
        </row>
        <row r="30">
          <cell r="A30" t="str">
            <v xml:space="preserve">1.6.4  Licences/subscriptions </v>
          </cell>
          <cell r="M30">
            <v>14999.999999999998</v>
          </cell>
        </row>
        <row r="31">
          <cell r="A31" t="str">
            <v>1.6.5  Miscellaneous (not more than 0.1% total of net SB)</v>
          </cell>
        </row>
        <row r="32">
          <cell r="A32" t="str">
            <v>1.6.6  Servicing of schools forums</v>
          </cell>
        </row>
        <row r="33">
          <cell r="A33" t="str">
            <v>1.6.7  Staff costs  supply cover (not sickness)</v>
          </cell>
        </row>
        <row r="34">
          <cell r="A34" t="str">
            <v>1.6.8  Termination of employment costs</v>
          </cell>
        </row>
        <row r="35">
          <cell r="A35" t="str">
            <v>1.6.9  Purchase of carbon reduction commitment allowances</v>
          </cell>
        </row>
        <row r="36">
          <cell r="A36" t="str">
            <v xml:space="preserve">1.7.1  Other Specific Grants </v>
          </cell>
        </row>
        <row r="37">
          <cell r="A37" t="str">
            <v>1.8.1  Capital Expenditure from Revenue (CERA) (Schools)</v>
          </cell>
        </row>
        <row r="38">
          <cell r="A38" t="str">
            <v>1.8.2  Prudential borrowing costs</v>
          </cell>
        </row>
      </sheetData>
      <sheetData sheetId="4">
        <row r="2">
          <cell r="L2" t="str">
            <v>Basic Entitlement</v>
          </cell>
          <cell r="M2" t="str">
            <v>Deprivation</v>
          </cell>
          <cell r="N2" t="str">
            <v>Looked After Children</v>
          </cell>
          <cell r="O2" t="str">
            <v>Low Cost High Incidence SEN</v>
          </cell>
          <cell r="P2" t="str">
            <v>EAL</v>
          </cell>
          <cell r="Q2" t="str">
            <v>Mobility</v>
          </cell>
          <cell r="R2" t="str">
            <v>London Fringe</v>
          </cell>
          <cell r="S2" t="str">
            <v>Lump Sum</v>
          </cell>
          <cell r="T2" t="str">
            <v>Split Sites</v>
          </cell>
          <cell r="U2" t="str">
            <v>Rates</v>
          </cell>
          <cell r="V2" t="str">
            <v>PFI</v>
          </cell>
          <cell r="W2" t="str">
            <v>Existing Sixth Form Commitments</v>
          </cell>
          <cell r="X2" t="str">
            <v>Exceptional Circumstances</v>
          </cell>
        </row>
        <row r="4">
          <cell r="K4">
            <v>25610130</v>
          </cell>
        </row>
        <row r="5">
          <cell r="K5">
            <v>27763724</v>
          </cell>
        </row>
        <row r="6">
          <cell r="K6">
            <v>19376878</v>
          </cell>
        </row>
        <row r="7">
          <cell r="K7">
            <v>18302088</v>
          </cell>
        </row>
        <row r="8">
          <cell r="K8">
            <v>6787118.5213564206</v>
          </cell>
        </row>
        <row r="11">
          <cell r="K11">
            <v>68239.28571428571</v>
          </cell>
        </row>
        <row r="12">
          <cell r="K12">
            <v>217500</v>
          </cell>
        </row>
        <row r="14">
          <cell r="K14">
            <v>803300.03940816212</v>
          </cell>
        </row>
        <row r="15">
          <cell r="K15">
            <v>1544221.0152778539</v>
          </cell>
        </row>
        <row r="16">
          <cell r="K16">
            <v>484219</v>
          </cell>
        </row>
        <row r="17">
          <cell r="K17">
            <v>391962.55717700999</v>
          </cell>
        </row>
        <row r="18">
          <cell r="K18">
            <v>3480523.7399999998</v>
          </cell>
        </row>
        <row r="19">
          <cell r="K19">
            <v>203696.10155400378</v>
          </cell>
        </row>
        <row r="20">
          <cell r="K20">
            <v>118248</v>
          </cell>
        </row>
        <row r="21">
          <cell r="K21">
            <v>8403689.0481000002</v>
          </cell>
        </row>
        <row r="22">
          <cell r="K22">
            <v>1092176.8099999998</v>
          </cell>
        </row>
        <row r="23">
          <cell r="K23">
            <v>477530</v>
          </cell>
        </row>
        <row r="24">
          <cell r="K24">
            <v>13658</v>
          </cell>
        </row>
        <row r="25">
          <cell r="K25">
            <v>647331.07773150166</v>
          </cell>
        </row>
        <row r="26">
          <cell r="K26">
            <v>2466215.0300000003</v>
          </cell>
        </row>
        <row r="27">
          <cell r="K27">
            <v>3171879.1199999996</v>
          </cell>
        </row>
        <row r="28">
          <cell r="K28">
            <v>700177.49999999988</v>
          </cell>
        </row>
        <row r="29">
          <cell r="K29">
            <v>500673.07249999995</v>
          </cell>
        </row>
        <row r="30">
          <cell r="K30">
            <v>710435.01212312758</v>
          </cell>
        </row>
        <row r="31">
          <cell r="K31">
            <v>435216.84600461903</v>
          </cell>
        </row>
        <row r="32">
          <cell r="K32">
            <v>228904.00000000006</v>
          </cell>
        </row>
        <row r="33">
          <cell r="K33">
            <v>364700.28130344732</v>
          </cell>
        </row>
        <row r="34">
          <cell r="K34">
            <v>-219370.20000000004</v>
          </cell>
        </row>
        <row r="35">
          <cell r="K35">
            <v>-659946.29999999993</v>
          </cell>
        </row>
        <row r="36">
          <cell r="K36">
            <v>4409216.4016981879</v>
          </cell>
        </row>
        <row r="38">
          <cell r="K38">
            <v>0</v>
          </cell>
        </row>
        <row r="39">
          <cell r="K39">
            <v>0</v>
          </cell>
        </row>
        <row r="40">
          <cell r="K40">
            <v>1662987.6436484717</v>
          </cell>
        </row>
        <row r="41">
          <cell r="K41">
            <v>21885730.282632686</v>
          </cell>
        </row>
        <row r="42">
          <cell r="K42">
            <v>3643450.0782069229</v>
          </cell>
        </row>
      </sheetData>
      <sheetData sheetId="5">
        <row r="1">
          <cell r="A1" t="str">
            <v>URN</v>
          </cell>
          <cell r="B1" t="str">
            <v>LAESTAB</v>
          </cell>
          <cell r="C1" t="str">
            <v>School_Name</v>
          </cell>
          <cell r="D1" t="str">
            <v>R - y11 NOR (from October 11)</v>
          </cell>
          <cell r="E1" t="str">
            <v xml:space="preserve">On roll Oct 11 </v>
          </cell>
          <cell r="F1" t="str">
            <v>Manual adjustments to NOR</v>
          </cell>
          <cell r="G1" t="str">
            <v>12-13 Actual SBS</v>
          </cell>
          <cell r="H1" t="str">
            <v>12-13 Early Years</v>
          </cell>
          <cell r="I1" t="str">
            <v>12-13 High Needs</v>
          </cell>
          <cell r="J1" t="str">
            <v>12-13 Non DSG Sixth Form</v>
          </cell>
          <cell r="K1" t="str">
            <v>12-13 Adjusted SBS</v>
          </cell>
          <cell r="L1" t="str">
            <v>12-13 Rates</v>
          </cell>
          <cell r="M1" t="str">
            <v>12-13 Approved Exemptions 1</v>
          </cell>
          <cell r="N1" t="str">
            <v>12-13 Approved Exemptions 2</v>
          </cell>
          <cell r="O1" t="str">
            <v>12-13 Approved Exemptions 3</v>
          </cell>
          <cell r="P1" t="str">
            <v>12-13 Approved Exemptions 4</v>
          </cell>
          <cell r="Q1" t="str">
            <v>12-13 Approved Exemptions 5</v>
          </cell>
          <cell r="R1" t="str">
            <v>12-13 Approved Exemptions 6</v>
          </cell>
          <cell r="S1" t="str">
            <v>12-13 MFG Total</v>
          </cell>
          <cell r="T1" t="str">
            <v>12-13 Adjusted SBS Per Pupil</v>
          </cell>
          <cell r="U1" t="str">
            <v>12-13 MFG Per Pupil</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6">
        <row r="1">
          <cell r="A1" t="str">
            <v>URN</v>
          </cell>
          <cell r="B1" t="str">
            <v>LAESTAB</v>
          </cell>
          <cell r="C1" t="str">
            <v>School_Name</v>
          </cell>
          <cell r="D1" t="str">
            <v>Opening / Closing</v>
          </cell>
          <cell r="E1" t="str">
            <v>Primary Pupils in High Needs Places</v>
          </cell>
          <cell r="F1" t="str">
            <v>Key Stage 3 Pupils in High Needs Places</v>
          </cell>
          <cell r="G1" t="str">
            <v>Key Stage 4 Pupils in High Needs Places</v>
          </cell>
          <cell r="H1" t="str">
            <v>Split Sites</v>
          </cell>
          <cell r="I1" t="str">
            <v>Rates</v>
          </cell>
          <cell r="J1" t="str">
            <v xml:space="preserve">Total Rates </v>
          </cell>
          <cell r="K1" t="str">
            <v>PFI</v>
          </cell>
          <cell r="L1" t="str">
            <v>Sixth Form Funding From DSG</v>
          </cell>
          <cell r="M1" t="str">
            <v>Excep Circs 1</v>
          </cell>
          <cell r="N1" t="str">
            <v>Excep Circs 2</v>
          </cell>
          <cell r="O1" t="str">
            <v>Excep Circs 3</v>
          </cell>
          <cell r="P1" t="str">
            <v>13-14 Approved Exemptions 1</v>
          </cell>
          <cell r="Q1" t="str">
            <v>13-14 Approved Exemptions 2</v>
          </cell>
          <cell r="R1" t="str">
            <v>13-14 Approved Exemptions 3</v>
          </cell>
          <cell r="S1" t="str">
            <v>13-14 Approved Exemptions 4</v>
          </cell>
          <cell r="T1" t="str">
            <v>13-14 Approved Exemptions 5</v>
          </cell>
          <cell r="U1" t="str">
            <v>13-14 Approved Exemptions 6</v>
          </cell>
          <cell r="V1" t="str">
            <v>13-14 Approved MFG Exemptions</v>
          </cell>
        </row>
        <row r="3">
          <cell r="A3">
            <v>101187</v>
          </cell>
          <cell r="B3">
            <v>3012004</v>
          </cell>
          <cell r="C3" t="str">
            <v>DOROTHY BARLEY JUNIOR SCHOOL</v>
          </cell>
          <cell r="D3">
            <v>1</v>
          </cell>
          <cell r="E3">
            <v>0</v>
          </cell>
          <cell r="F3">
            <v>0</v>
          </cell>
          <cell r="G3">
            <v>0</v>
          </cell>
          <cell r="H3">
            <v>0</v>
          </cell>
          <cell r="I3">
            <v>25095</v>
          </cell>
          <cell r="K3">
            <v>0</v>
          </cell>
          <cell r="V3">
            <v>0</v>
          </cell>
        </row>
        <row r="4">
          <cell r="A4">
            <v>101188</v>
          </cell>
          <cell r="B4">
            <v>3012005</v>
          </cell>
          <cell r="C4" t="str">
            <v>DOROTHY BARLEY INFANTS</v>
          </cell>
          <cell r="D4">
            <v>1</v>
          </cell>
          <cell r="E4">
            <v>0</v>
          </cell>
          <cell r="F4">
            <v>0</v>
          </cell>
          <cell r="G4">
            <v>0</v>
          </cell>
          <cell r="H4">
            <v>0</v>
          </cell>
          <cell r="I4">
            <v>16730</v>
          </cell>
          <cell r="K4">
            <v>0</v>
          </cell>
          <cell r="V4">
            <v>0</v>
          </cell>
        </row>
        <row r="5">
          <cell r="A5">
            <v>101189</v>
          </cell>
          <cell r="B5">
            <v>3012006</v>
          </cell>
          <cell r="C5" t="str">
            <v>EASTBURY PRIMARY</v>
          </cell>
          <cell r="D5">
            <v>1</v>
          </cell>
          <cell r="E5">
            <v>0</v>
          </cell>
          <cell r="F5">
            <v>0</v>
          </cell>
          <cell r="G5">
            <v>0</v>
          </cell>
          <cell r="H5">
            <v>0</v>
          </cell>
          <cell r="I5">
            <v>106116</v>
          </cell>
          <cell r="K5">
            <v>0</v>
          </cell>
          <cell r="V5">
            <v>0</v>
          </cell>
        </row>
        <row r="6">
          <cell r="A6">
            <v>101192</v>
          </cell>
          <cell r="B6">
            <v>3012009</v>
          </cell>
          <cell r="C6" t="str">
            <v>Manor Junior School</v>
          </cell>
          <cell r="D6">
            <v>1</v>
          </cell>
          <cell r="E6">
            <v>0</v>
          </cell>
          <cell r="F6">
            <v>0</v>
          </cell>
          <cell r="G6">
            <v>0</v>
          </cell>
          <cell r="H6">
            <v>0</v>
          </cell>
          <cell r="I6">
            <v>32982</v>
          </cell>
          <cell r="K6">
            <v>0</v>
          </cell>
          <cell r="V6">
            <v>0</v>
          </cell>
        </row>
        <row r="7">
          <cell r="A7">
            <v>101193</v>
          </cell>
          <cell r="B7">
            <v>3012010</v>
          </cell>
          <cell r="C7" t="str">
            <v>Manor Infant School</v>
          </cell>
          <cell r="D7">
            <v>1</v>
          </cell>
          <cell r="E7">
            <v>0</v>
          </cell>
          <cell r="F7">
            <v>0</v>
          </cell>
          <cell r="G7">
            <v>0</v>
          </cell>
          <cell r="H7">
            <v>0</v>
          </cell>
          <cell r="I7">
            <v>22556.5</v>
          </cell>
          <cell r="K7">
            <v>0</v>
          </cell>
          <cell r="V7">
            <v>0</v>
          </cell>
        </row>
        <row r="8">
          <cell r="A8">
            <v>101196</v>
          </cell>
          <cell r="B8">
            <v>3012013</v>
          </cell>
          <cell r="C8" t="str">
            <v>NORTHBURY JUNIOR SCHOOL</v>
          </cell>
          <cell r="D8">
            <v>1</v>
          </cell>
          <cell r="E8">
            <v>0</v>
          </cell>
          <cell r="F8">
            <v>0</v>
          </cell>
          <cell r="G8">
            <v>0</v>
          </cell>
          <cell r="H8">
            <v>0</v>
          </cell>
          <cell r="I8">
            <v>22107.5</v>
          </cell>
          <cell r="K8">
            <v>0</v>
          </cell>
          <cell r="V8">
            <v>0</v>
          </cell>
        </row>
        <row r="9">
          <cell r="A9">
            <v>101197</v>
          </cell>
          <cell r="B9">
            <v>3012014</v>
          </cell>
          <cell r="C9" t="str">
            <v>NORTHBURY INFANT SCHOOL</v>
          </cell>
          <cell r="D9">
            <v>1</v>
          </cell>
          <cell r="E9">
            <v>0</v>
          </cell>
          <cell r="F9">
            <v>0</v>
          </cell>
          <cell r="G9">
            <v>0</v>
          </cell>
          <cell r="H9">
            <v>0</v>
          </cell>
          <cell r="I9">
            <v>22107.5</v>
          </cell>
          <cell r="K9">
            <v>0</v>
          </cell>
          <cell r="V9">
            <v>0</v>
          </cell>
        </row>
        <row r="10">
          <cell r="A10">
            <v>101198</v>
          </cell>
          <cell r="B10">
            <v>3012015</v>
          </cell>
          <cell r="C10" t="str">
            <v>Ripple Primary School</v>
          </cell>
          <cell r="D10">
            <v>1</v>
          </cell>
          <cell r="E10">
            <v>0</v>
          </cell>
          <cell r="F10">
            <v>0</v>
          </cell>
          <cell r="G10">
            <v>0</v>
          </cell>
          <cell r="H10">
            <v>46615</v>
          </cell>
          <cell r="I10">
            <v>75142.52</v>
          </cell>
          <cell r="K10">
            <v>0</v>
          </cell>
          <cell r="V10">
            <v>0</v>
          </cell>
        </row>
        <row r="11">
          <cell r="A11">
            <v>101200</v>
          </cell>
          <cell r="B11">
            <v>3012021</v>
          </cell>
          <cell r="C11" t="str">
            <v>Thames View Infants</v>
          </cell>
          <cell r="D11">
            <v>1</v>
          </cell>
          <cell r="E11">
            <v>0</v>
          </cell>
          <cell r="F11">
            <v>0</v>
          </cell>
          <cell r="G11">
            <v>0</v>
          </cell>
          <cell r="H11">
            <v>0</v>
          </cell>
          <cell r="I11">
            <v>29397</v>
          </cell>
          <cell r="K11">
            <v>0</v>
          </cell>
          <cell r="V11">
            <v>0</v>
          </cell>
        </row>
        <row r="12">
          <cell r="A12">
            <v>101202</v>
          </cell>
          <cell r="B12">
            <v>3012024</v>
          </cell>
          <cell r="C12" t="str">
            <v>BEAM PRIMARY</v>
          </cell>
          <cell r="D12">
            <v>1</v>
          </cell>
          <cell r="E12">
            <v>0</v>
          </cell>
          <cell r="F12">
            <v>0</v>
          </cell>
          <cell r="G12">
            <v>0</v>
          </cell>
          <cell r="H12">
            <v>0</v>
          </cell>
          <cell r="I12">
            <v>23358</v>
          </cell>
          <cell r="K12">
            <v>0</v>
          </cell>
          <cell r="V12">
            <v>0</v>
          </cell>
        </row>
        <row r="13">
          <cell r="A13">
            <v>101203</v>
          </cell>
          <cell r="B13">
            <v>3012030</v>
          </cell>
          <cell r="C13" t="str">
            <v>Furze Infant School</v>
          </cell>
          <cell r="D13">
            <v>1</v>
          </cell>
          <cell r="E13">
            <v>0</v>
          </cell>
          <cell r="F13">
            <v>0</v>
          </cell>
          <cell r="G13">
            <v>0</v>
          </cell>
          <cell r="H13">
            <v>0</v>
          </cell>
          <cell r="I13">
            <v>45649</v>
          </cell>
          <cell r="K13">
            <v>0</v>
          </cell>
          <cell r="V13">
            <v>0</v>
          </cell>
        </row>
        <row r="14">
          <cell r="A14">
            <v>101210</v>
          </cell>
          <cell r="B14">
            <v>3012042</v>
          </cell>
          <cell r="C14" t="str">
            <v>MARKS GATE INFANTS</v>
          </cell>
          <cell r="D14">
            <v>1</v>
          </cell>
          <cell r="E14">
            <v>0</v>
          </cell>
          <cell r="F14">
            <v>0</v>
          </cell>
          <cell r="G14">
            <v>0</v>
          </cell>
          <cell r="H14">
            <v>0</v>
          </cell>
          <cell r="I14">
            <v>15915.5</v>
          </cell>
          <cell r="K14">
            <v>0</v>
          </cell>
          <cell r="V14">
            <v>0</v>
          </cell>
        </row>
        <row r="15">
          <cell r="A15">
            <v>101211</v>
          </cell>
          <cell r="B15">
            <v>3012043</v>
          </cell>
          <cell r="C15" t="str">
            <v>MARSH GREEN PRIMARY</v>
          </cell>
          <cell r="D15">
            <v>1</v>
          </cell>
          <cell r="E15">
            <v>0</v>
          </cell>
          <cell r="F15">
            <v>0</v>
          </cell>
          <cell r="G15">
            <v>0</v>
          </cell>
          <cell r="H15">
            <v>0</v>
          </cell>
          <cell r="I15">
            <v>13053</v>
          </cell>
          <cell r="K15">
            <v>0</v>
          </cell>
          <cell r="V15">
            <v>0</v>
          </cell>
        </row>
        <row r="16">
          <cell r="A16">
            <v>101212</v>
          </cell>
          <cell r="B16">
            <v>3012047</v>
          </cell>
          <cell r="C16" t="str">
            <v>RUSH GREEN JUNIOR</v>
          </cell>
          <cell r="D16">
            <v>1</v>
          </cell>
          <cell r="E16">
            <v>0</v>
          </cell>
          <cell r="F16">
            <v>0</v>
          </cell>
          <cell r="G16">
            <v>0</v>
          </cell>
          <cell r="H16">
            <v>0</v>
          </cell>
          <cell r="I16">
            <v>59750</v>
          </cell>
          <cell r="K16">
            <v>0</v>
          </cell>
          <cell r="V16">
            <v>0</v>
          </cell>
        </row>
        <row r="17">
          <cell r="A17">
            <v>101213</v>
          </cell>
          <cell r="B17">
            <v>3012048</v>
          </cell>
          <cell r="C17" t="str">
            <v>Rush Green Infants</v>
          </cell>
          <cell r="D17">
            <v>1</v>
          </cell>
          <cell r="E17">
            <v>0</v>
          </cell>
          <cell r="F17">
            <v>0</v>
          </cell>
          <cell r="G17">
            <v>0</v>
          </cell>
          <cell r="H17">
            <v>0</v>
          </cell>
          <cell r="I17">
            <v>25190</v>
          </cell>
          <cell r="K17">
            <v>0</v>
          </cell>
          <cell r="V17">
            <v>0</v>
          </cell>
        </row>
        <row r="18">
          <cell r="A18">
            <v>101216</v>
          </cell>
          <cell r="B18">
            <v>3012052</v>
          </cell>
          <cell r="C18" t="str">
            <v>LEYS PRIMARY SCHOOL</v>
          </cell>
          <cell r="D18">
            <v>1</v>
          </cell>
          <cell r="E18">
            <v>0</v>
          </cell>
          <cell r="F18">
            <v>0</v>
          </cell>
          <cell r="G18">
            <v>0</v>
          </cell>
          <cell r="H18">
            <v>0</v>
          </cell>
          <cell r="I18">
            <v>11137.5</v>
          </cell>
          <cell r="K18">
            <v>0</v>
          </cell>
          <cell r="V18">
            <v>0</v>
          </cell>
        </row>
        <row r="19">
          <cell r="A19">
            <v>101219</v>
          </cell>
          <cell r="B19">
            <v>3012055</v>
          </cell>
          <cell r="C19" t="str">
            <v>WARREN JUNIOR</v>
          </cell>
          <cell r="D19">
            <v>1</v>
          </cell>
          <cell r="E19">
            <v>0</v>
          </cell>
          <cell r="F19">
            <v>0</v>
          </cell>
          <cell r="G19">
            <v>0</v>
          </cell>
          <cell r="H19">
            <v>0</v>
          </cell>
          <cell r="I19">
            <v>50588.333333333336</v>
          </cell>
          <cell r="K19">
            <v>0</v>
          </cell>
          <cell r="V19">
            <v>0</v>
          </cell>
        </row>
        <row r="20">
          <cell r="A20">
            <v>101220</v>
          </cell>
          <cell r="B20">
            <v>3012056</v>
          </cell>
          <cell r="C20" t="str">
            <v>Thomas Arnold Primary</v>
          </cell>
          <cell r="D20">
            <v>1</v>
          </cell>
          <cell r="E20">
            <v>0</v>
          </cell>
          <cell r="F20">
            <v>0</v>
          </cell>
          <cell r="G20">
            <v>0</v>
          </cell>
          <cell r="H20">
            <v>0</v>
          </cell>
          <cell r="I20">
            <v>21411.5</v>
          </cell>
          <cell r="K20">
            <v>0</v>
          </cell>
          <cell r="V20">
            <v>0</v>
          </cell>
        </row>
        <row r="21">
          <cell r="A21">
            <v>101222</v>
          </cell>
          <cell r="B21">
            <v>3012059</v>
          </cell>
          <cell r="C21" t="str">
            <v>Valence Primary</v>
          </cell>
          <cell r="D21">
            <v>1</v>
          </cell>
          <cell r="E21">
            <v>0</v>
          </cell>
          <cell r="F21">
            <v>0</v>
          </cell>
          <cell r="G21">
            <v>0</v>
          </cell>
          <cell r="H21">
            <v>46615</v>
          </cell>
          <cell r="I21">
            <v>59638</v>
          </cell>
          <cell r="K21">
            <v>0</v>
          </cell>
          <cell r="V21">
            <v>0</v>
          </cell>
        </row>
        <row r="22">
          <cell r="A22">
            <v>101223</v>
          </cell>
          <cell r="B22">
            <v>3012060</v>
          </cell>
          <cell r="C22" t="str">
            <v>Village Infants</v>
          </cell>
          <cell r="D22">
            <v>1</v>
          </cell>
          <cell r="E22">
            <v>0</v>
          </cell>
          <cell r="F22">
            <v>0</v>
          </cell>
          <cell r="G22">
            <v>0</v>
          </cell>
          <cell r="H22">
            <v>0</v>
          </cell>
          <cell r="I22">
            <v>15801</v>
          </cell>
          <cell r="K22">
            <v>0</v>
          </cell>
          <cell r="V22">
            <v>0</v>
          </cell>
        </row>
        <row r="23">
          <cell r="A23">
            <v>101224</v>
          </cell>
          <cell r="B23">
            <v>3012061</v>
          </cell>
          <cell r="C23" t="str">
            <v>Marks Gate Junior School</v>
          </cell>
          <cell r="D23">
            <v>1</v>
          </cell>
          <cell r="E23">
            <v>0</v>
          </cell>
          <cell r="F23">
            <v>0</v>
          </cell>
          <cell r="G23">
            <v>0</v>
          </cell>
          <cell r="H23">
            <v>0</v>
          </cell>
          <cell r="I23">
            <v>15114</v>
          </cell>
          <cell r="K23">
            <v>0</v>
          </cell>
          <cell r="V23">
            <v>0</v>
          </cell>
        </row>
        <row r="24">
          <cell r="A24">
            <v>101225</v>
          </cell>
          <cell r="B24">
            <v>3012062</v>
          </cell>
          <cell r="C24" t="str">
            <v>THAMES VIEW JUNIOR</v>
          </cell>
          <cell r="D24">
            <v>1</v>
          </cell>
          <cell r="E24">
            <v>0</v>
          </cell>
          <cell r="F24">
            <v>0</v>
          </cell>
          <cell r="G24">
            <v>0</v>
          </cell>
          <cell r="H24">
            <v>0</v>
          </cell>
          <cell r="I24">
            <v>17060.5</v>
          </cell>
          <cell r="K24">
            <v>0</v>
          </cell>
          <cell r="V24">
            <v>0</v>
          </cell>
        </row>
        <row r="25">
          <cell r="A25">
            <v>101227</v>
          </cell>
          <cell r="B25">
            <v>3012064</v>
          </cell>
          <cell r="C25" t="str">
            <v>PARSLOES PRIMARY</v>
          </cell>
          <cell r="D25">
            <v>1</v>
          </cell>
          <cell r="E25">
            <v>0</v>
          </cell>
          <cell r="F25">
            <v>0</v>
          </cell>
          <cell r="G25">
            <v>0</v>
          </cell>
          <cell r="H25">
            <v>0</v>
          </cell>
          <cell r="I25">
            <v>24274</v>
          </cell>
          <cell r="K25">
            <v>0</v>
          </cell>
          <cell r="V25">
            <v>0</v>
          </cell>
        </row>
        <row r="26">
          <cell r="A26">
            <v>101228</v>
          </cell>
          <cell r="B26">
            <v>3012065</v>
          </cell>
          <cell r="C26" t="str">
            <v>Five Elms Primary School</v>
          </cell>
          <cell r="D26">
            <v>1</v>
          </cell>
          <cell r="E26">
            <v>0</v>
          </cell>
          <cell r="F26">
            <v>0</v>
          </cell>
          <cell r="G26">
            <v>0</v>
          </cell>
          <cell r="H26">
            <v>0</v>
          </cell>
          <cell r="I26">
            <v>33699</v>
          </cell>
          <cell r="K26">
            <v>0</v>
          </cell>
          <cell r="V26">
            <v>0</v>
          </cell>
        </row>
        <row r="27">
          <cell r="A27">
            <v>101229</v>
          </cell>
          <cell r="B27">
            <v>3012066</v>
          </cell>
          <cell r="C27" t="str">
            <v>HENRY GREEN PRIMARY</v>
          </cell>
          <cell r="D27">
            <v>1</v>
          </cell>
          <cell r="E27">
            <v>0</v>
          </cell>
          <cell r="F27">
            <v>0</v>
          </cell>
          <cell r="G27">
            <v>0</v>
          </cell>
          <cell r="H27">
            <v>0</v>
          </cell>
          <cell r="I27">
            <v>24045</v>
          </cell>
          <cell r="K27">
            <v>0</v>
          </cell>
          <cell r="V27">
            <v>0</v>
          </cell>
        </row>
        <row r="28">
          <cell r="A28">
            <v>101230</v>
          </cell>
          <cell r="B28">
            <v>3012067</v>
          </cell>
          <cell r="C28" t="str">
            <v>RODING PRIMARY</v>
          </cell>
          <cell r="D28">
            <v>1</v>
          </cell>
          <cell r="E28">
            <v>0</v>
          </cell>
          <cell r="F28">
            <v>0</v>
          </cell>
          <cell r="G28">
            <v>0</v>
          </cell>
          <cell r="H28">
            <v>46615</v>
          </cell>
          <cell r="I28">
            <v>127865</v>
          </cell>
          <cell r="K28">
            <v>0</v>
          </cell>
          <cell r="V28">
            <v>0</v>
          </cell>
        </row>
        <row r="29">
          <cell r="A29">
            <v>101231</v>
          </cell>
          <cell r="B29">
            <v>3012068</v>
          </cell>
          <cell r="C29" t="str">
            <v>Becontree Primary School</v>
          </cell>
          <cell r="D29">
            <v>1</v>
          </cell>
          <cell r="E29">
            <v>0</v>
          </cell>
          <cell r="F29">
            <v>0</v>
          </cell>
          <cell r="G29">
            <v>0</v>
          </cell>
          <cell r="H29">
            <v>0</v>
          </cell>
          <cell r="I29">
            <v>22556.5</v>
          </cell>
          <cell r="K29">
            <v>0</v>
          </cell>
          <cell r="V29">
            <v>0</v>
          </cell>
        </row>
        <row r="30">
          <cell r="A30">
            <v>101232</v>
          </cell>
          <cell r="B30">
            <v>3012069</v>
          </cell>
          <cell r="C30" t="str">
            <v>JOHN PERRY PRIMARY</v>
          </cell>
          <cell r="D30">
            <v>1</v>
          </cell>
          <cell r="E30">
            <v>0</v>
          </cell>
          <cell r="F30">
            <v>0</v>
          </cell>
          <cell r="G30">
            <v>0</v>
          </cell>
          <cell r="H30">
            <v>0</v>
          </cell>
          <cell r="I30">
            <v>33460</v>
          </cell>
          <cell r="K30">
            <v>0</v>
          </cell>
          <cell r="V30">
            <v>0</v>
          </cell>
        </row>
        <row r="31">
          <cell r="A31">
            <v>130357</v>
          </cell>
          <cell r="B31">
            <v>3012070</v>
          </cell>
          <cell r="C31" t="str">
            <v>RICHARD ALIBON PRIMARY</v>
          </cell>
          <cell r="D31">
            <v>1</v>
          </cell>
          <cell r="E31">
            <v>0</v>
          </cell>
          <cell r="F31">
            <v>0</v>
          </cell>
          <cell r="G31">
            <v>0</v>
          </cell>
          <cell r="H31">
            <v>0</v>
          </cell>
          <cell r="I31">
            <v>25190</v>
          </cell>
          <cell r="K31">
            <v>0</v>
          </cell>
          <cell r="V31">
            <v>0</v>
          </cell>
        </row>
        <row r="32">
          <cell r="A32">
            <v>130340</v>
          </cell>
          <cell r="B32">
            <v>3012071</v>
          </cell>
          <cell r="C32" t="str">
            <v>MONTEAGLE PRIMARY</v>
          </cell>
          <cell r="D32">
            <v>1</v>
          </cell>
          <cell r="E32">
            <v>0</v>
          </cell>
          <cell r="F32">
            <v>0</v>
          </cell>
          <cell r="G32">
            <v>0</v>
          </cell>
          <cell r="H32">
            <v>0</v>
          </cell>
          <cell r="I32">
            <v>31548</v>
          </cell>
          <cell r="K32">
            <v>0</v>
          </cell>
          <cell r="V32">
            <v>0</v>
          </cell>
        </row>
        <row r="33">
          <cell r="A33">
            <v>130919</v>
          </cell>
          <cell r="B33">
            <v>3012072</v>
          </cell>
          <cell r="C33" t="str">
            <v>GODWIN PRIMARY</v>
          </cell>
          <cell r="D33">
            <v>1</v>
          </cell>
          <cell r="E33">
            <v>0</v>
          </cell>
          <cell r="F33">
            <v>0</v>
          </cell>
          <cell r="G33">
            <v>0</v>
          </cell>
          <cell r="H33">
            <v>0</v>
          </cell>
          <cell r="I33">
            <v>25190</v>
          </cell>
          <cell r="K33">
            <v>0</v>
          </cell>
          <cell r="V33">
            <v>0</v>
          </cell>
        </row>
        <row r="34">
          <cell r="A34">
            <v>131844</v>
          </cell>
          <cell r="B34">
            <v>3012073</v>
          </cell>
          <cell r="C34" t="str">
            <v>HUNTERS HALL PRIMARY</v>
          </cell>
          <cell r="D34">
            <v>1</v>
          </cell>
          <cell r="E34">
            <v>0</v>
          </cell>
          <cell r="F34">
            <v>0</v>
          </cell>
          <cell r="G34">
            <v>0</v>
          </cell>
          <cell r="H34">
            <v>0</v>
          </cell>
          <cell r="I34">
            <v>31309</v>
          </cell>
          <cell r="K34">
            <v>0</v>
          </cell>
          <cell r="V34">
            <v>0</v>
          </cell>
        </row>
        <row r="35">
          <cell r="A35">
            <v>131845</v>
          </cell>
          <cell r="B35">
            <v>3012074</v>
          </cell>
          <cell r="C35" t="str">
            <v>SOUTHWOOD PRIMARY</v>
          </cell>
          <cell r="D35">
            <v>1</v>
          </cell>
          <cell r="E35">
            <v>0</v>
          </cell>
          <cell r="F35">
            <v>0</v>
          </cell>
          <cell r="G35">
            <v>0</v>
          </cell>
          <cell r="H35">
            <v>0</v>
          </cell>
          <cell r="I35">
            <v>17175</v>
          </cell>
          <cell r="K35">
            <v>0</v>
          </cell>
          <cell r="V35">
            <v>0</v>
          </cell>
        </row>
        <row r="36">
          <cell r="A36">
            <v>131775</v>
          </cell>
          <cell r="B36">
            <v>3012075</v>
          </cell>
          <cell r="C36" t="str">
            <v>GASCOIGNE PRIMARY SCHOOL</v>
          </cell>
          <cell r="D36">
            <v>1</v>
          </cell>
          <cell r="E36">
            <v>0</v>
          </cell>
          <cell r="F36">
            <v>0</v>
          </cell>
          <cell r="G36">
            <v>0</v>
          </cell>
          <cell r="H36">
            <v>0</v>
          </cell>
          <cell r="I36">
            <v>73612</v>
          </cell>
          <cell r="K36">
            <v>0</v>
          </cell>
          <cell r="V36">
            <v>0</v>
          </cell>
        </row>
        <row r="37">
          <cell r="A37">
            <v>101233</v>
          </cell>
          <cell r="B37">
            <v>3013300</v>
          </cell>
          <cell r="C37" t="str">
            <v>ST.  MARGARET'S Church of England PRIMARY School</v>
          </cell>
          <cell r="D37">
            <v>1</v>
          </cell>
          <cell r="E37">
            <v>0</v>
          </cell>
          <cell r="F37">
            <v>0</v>
          </cell>
          <cell r="G37">
            <v>0</v>
          </cell>
          <cell r="H37">
            <v>0</v>
          </cell>
          <cell r="I37">
            <v>0</v>
          </cell>
          <cell r="K37">
            <v>0</v>
          </cell>
          <cell r="V37">
            <v>0</v>
          </cell>
        </row>
        <row r="38">
          <cell r="A38">
            <v>101234</v>
          </cell>
          <cell r="B38">
            <v>3013301</v>
          </cell>
          <cell r="C38" t="str">
            <v>WILLIAM FORD C of E JUNIOR</v>
          </cell>
          <cell r="D38">
            <v>1</v>
          </cell>
          <cell r="E38">
            <v>0</v>
          </cell>
          <cell r="F38">
            <v>0</v>
          </cell>
          <cell r="G38">
            <v>0</v>
          </cell>
          <cell r="H38">
            <v>0</v>
          </cell>
          <cell r="I38">
            <v>0</v>
          </cell>
          <cell r="K38">
            <v>0</v>
          </cell>
          <cell r="V38">
            <v>0</v>
          </cell>
        </row>
        <row r="39">
          <cell r="A39">
            <v>101235</v>
          </cell>
          <cell r="B39">
            <v>3013500</v>
          </cell>
          <cell r="C39" t="str">
            <v>ST JOSEPHS RC PRIMARY (BARKING)</v>
          </cell>
          <cell r="D39">
            <v>1</v>
          </cell>
          <cell r="E39">
            <v>0</v>
          </cell>
          <cell r="F39">
            <v>0</v>
          </cell>
          <cell r="G39">
            <v>0</v>
          </cell>
          <cell r="H39">
            <v>0</v>
          </cell>
          <cell r="I39">
            <v>0</v>
          </cell>
          <cell r="K39">
            <v>0</v>
          </cell>
          <cell r="V39">
            <v>0</v>
          </cell>
        </row>
        <row r="40">
          <cell r="A40">
            <v>101236</v>
          </cell>
          <cell r="B40">
            <v>3013502</v>
          </cell>
          <cell r="C40" t="str">
            <v>ST JOSEPHS CATHOLIC (DAGENHAM) SCHOOL</v>
          </cell>
          <cell r="D40">
            <v>1</v>
          </cell>
          <cell r="E40">
            <v>0</v>
          </cell>
          <cell r="F40">
            <v>0</v>
          </cell>
          <cell r="G40">
            <v>0</v>
          </cell>
          <cell r="H40">
            <v>46615</v>
          </cell>
          <cell r="I40">
            <v>0</v>
          </cell>
          <cell r="K40">
            <v>0</v>
          </cell>
          <cell r="V40">
            <v>0</v>
          </cell>
        </row>
        <row r="41">
          <cell r="A41">
            <v>101237</v>
          </cell>
          <cell r="B41">
            <v>3013503</v>
          </cell>
          <cell r="C41" t="str">
            <v>ST PETERS RC PRIMARY SCHOOL</v>
          </cell>
          <cell r="D41">
            <v>1</v>
          </cell>
          <cell r="E41">
            <v>0</v>
          </cell>
          <cell r="F41">
            <v>0</v>
          </cell>
          <cell r="G41">
            <v>0</v>
          </cell>
          <cell r="H41">
            <v>0</v>
          </cell>
          <cell r="I41">
            <v>0</v>
          </cell>
          <cell r="K41">
            <v>0</v>
          </cell>
          <cell r="V41">
            <v>0</v>
          </cell>
        </row>
        <row r="42">
          <cell r="A42">
            <v>101238</v>
          </cell>
          <cell r="B42">
            <v>3013505</v>
          </cell>
          <cell r="C42" t="str">
            <v>THE ST TERESA CATHOLIC PRIMARY SCH</v>
          </cell>
          <cell r="D42">
            <v>1</v>
          </cell>
          <cell r="E42">
            <v>0</v>
          </cell>
          <cell r="F42">
            <v>0</v>
          </cell>
          <cell r="G42">
            <v>0</v>
          </cell>
          <cell r="H42">
            <v>0</v>
          </cell>
          <cell r="I42">
            <v>0</v>
          </cell>
          <cell r="K42">
            <v>0</v>
          </cell>
          <cell r="V42">
            <v>0</v>
          </cell>
        </row>
        <row r="43">
          <cell r="A43">
            <v>101239</v>
          </cell>
          <cell r="B43">
            <v>3013506</v>
          </cell>
          <cell r="C43" t="str">
            <v>ST VINCENT'S CATHOLIC PRIMARY</v>
          </cell>
          <cell r="D43">
            <v>1</v>
          </cell>
          <cell r="E43">
            <v>0</v>
          </cell>
          <cell r="F43">
            <v>0</v>
          </cell>
          <cell r="G43">
            <v>0</v>
          </cell>
          <cell r="H43">
            <v>0</v>
          </cell>
          <cell r="I43">
            <v>0</v>
          </cell>
          <cell r="K43">
            <v>0</v>
          </cell>
          <cell r="V43">
            <v>0</v>
          </cell>
        </row>
        <row r="44">
          <cell r="A44">
            <v>136431</v>
          </cell>
          <cell r="B44">
            <v>3013507</v>
          </cell>
          <cell r="C44" t="str">
            <v>George Carey Church of England Primary School</v>
          </cell>
          <cell r="D44">
            <v>1</v>
          </cell>
          <cell r="E44">
            <v>0</v>
          </cell>
          <cell r="F44">
            <v>0</v>
          </cell>
          <cell r="G44">
            <v>0</v>
          </cell>
          <cell r="H44">
            <v>0</v>
          </cell>
          <cell r="I44">
            <v>11854.400000000001</v>
          </cell>
          <cell r="K44">
            <v>0</v>
          </cell>
          <cell r="V44">
            <v>0</v>
          </cell>
        </row>
        <row r="45">
          <cell r="A45">
            <v>101186</v>
          </cell>
          <cell r="B45">
            <v>3012001</v>
          </cell>
          <cell r="C45" t="str">
            <v>THE JAMES CAMBELL PRIMARY</v>
          </cell>
          <cell r="D45">
            <v>1</v>
          </cell>
          <cell r="E45">
            <v>0</v>
          </cell>
          <cell r="F45">
            <v>0</v>
          </cell>
          <cell r="G45">
            <v>0</v>
          </cell>
          <cell r="H45">
            <v>0</v>
          </cell>
          <cell r="I45">
            <v>35372</v>
          </cell>
          <cell r="K45">
            <v>0</v>
          </cell>
          <cell r="V45">
            <v>0</v>
          </cell>
        </row>
        <row r="46">
          <cell r="A46">
            <v>101226</v>
          </cell>
          <cell r="B46">
            <v>3012063</v>
          </cell>
          <cell r="C46" t="str">
            <v>WILLIAM BELLAMY PRIMARY</v>
          </cell>
          <cell r="D46">
            <v>1</v>
          </cell>
          <cell r="E46">
            <v>0</v>
          </cell>
          <cell r="F46">
            <v>0</v>
          </cell>
          <cell r="G46">
            <v>0</v>
          </cell>
          <cell r="H46">
            <v>0</v>
          </cell>
          <cell r="I46">
            <v>42594</v>
          </cell>
          <cell r="K46">
            <v>0</v>
          </cell>
          <cell r="V46">
            <v>0</v>
          </cell>
        </row>
        <row r="47">
          <cell r="A47">
            <v>101206</v>
          </cell>
          <cell r="B47">
            <v>3012033</v>
          </cell>
          <cell r="C47" t="str">
            <v>GRAFTON PRIMARY</v>
          </cell>
          <cell r="D47">
            <v>1</v>
          </cell>
          <cell r="E47">
            <v>0</v>
          </cell>
          <cell r="F47">
            <v>0</v>
          </cell>
          <cell r="G47">
            <v>0</v>
          </cell>
          <cell r="H47">
            <v>0</v>
          </cell>
          <cell r="I47">
            <v>42064</v>
          </cell>
          <cell r="K47">
            <v>0</v>
          </cell>
          <cell r="V47">
            <v>0</v>
          </cell>
        </row>
        <row r="48">
          <cell r="A48">
            <v>101240</v>
          </cell>
          <cell r="B48">
            <v>3014016</v>
          </cell>
          <cell r="C48" t="str">
            <v>Warren Comprehensive School</v>
          </cell>
          <cell r="D48">
            <v>1</v>
          </cell>
          <cell r="E48">
            <v>0</v>
          </cell>
          <cell r="F48">
            <v>0</v>
          </cell>
          <cell r="G48">
            <v>0</v>
          </cell>
          <cell r="H48">
            <v>0</v>
          </cell>
          <cell r="I48">
            <v>101176.66666666667</v>
          </cell>
          <cell r="K48">
            <v>0</v>
          </cell>
          <cell r="V48">
            <v>0</v>
          </cell>
        </row>
        <row r="49">
          <cell r="A49">
            <v>101241</v>
          </cell>
          <cell r="B49">
            <v>3014021</v>
          </cell>
          <cell r="C49" t="str">
            <v>Barking Abbey School</v>
          </cell>
          <cell r="D49">
            <v>1</v>
          </cell>
          <cell r="E49">
            <v>0</v>
          </cell>
          <cell r="F49">
            <v>0</v>
          </cell>
          <cell r="G49">
            <v>0</v>
          </cell>
          <cell r="H49">
            <v>66426.375</v>
          </cell>
          <cell r="I49">
            <v>385326</v>
          </cell>
          <cell r="K49">
            <v>0</v>
          </cell>
          <cell r="V49">
            <v>0</v>
          </cell>
        </row>
        <row r="50">
          <cell r="A50">
            <v>101243</v>
          </cell>
          <cell r="B50">
            <v>3014023</v>
          </cell>
          <cell r="C50" t="str">
            <v>Eastbrook Comprehensive School</v>
          </cell>
          <cell r="D50">
            <v>1</v>
          </cell>
          <cell r="E50">
            <v>0</v>
          </cell>
          <cell r="F50">
            <v>0</v>
          </cell>
          <cell r="G50">
            <v>0</v>
          </cell>
          <cell r="H50">
            <v>0</v>
          </cell>
          <cell r="I50">
            <v>229854</v>
          </cell>
          <cell r="K50">
            <v>0</v>
          </cell>
          <cell r="V50">
            <v>0</v>
          </cell>
        </row>
        <row r="51">
          <cell r="A51">
            <v>101244</v>
          </cell>
          <cell r="B51">
            <v>3014024</v>
          </cell>
          <cell r="C51" t="str">
            <v>Eastbury Comprehensive School</v>
          </cell>
          <cell r="D51">
            <v>1</v>
          </cell>
          <cell r="E51">
            <v>0</v>
          </cell>
          <cell r="F51">
            <v>0</v>
          </cell>
          <cell r="G51">
            <v>0</v>
          </cell>
          <cell r="H51">
            <v>0</v>
          </cell>
          <cell r="I51">
            <v>322650</v>
          </cell>
          <cell r="K51">
            <v>470057.4</v>
          </cell>
          <cell r="V51">
            <v>0</v>
          </cell>
        </row>
        <row r="52">
          <cell r="A52">
            <v>101245</v>
          </cell>
          <cell r="B52">
            <v>3014027</v>
          </cell>
          <cell r="C52" t="str">
            <v>Robert Clack Comprehensive</v>
          </cell>
          <cell r="D52">
            <v>1</v>
          </cell>
          <cell r="E52">
            <v>0</v>
          </cell>
          <cell r="F52">
            <v>0</v>
          </cell>
          <cell r="G52">
            <v>0</v>
          </cell>
          <cell r="H52">
            <v>66426.375</v>
          </cell>
          <cell r="I52">
            <v>316436</v>
          </cell>
          <cell r="K52">
            <v>0</v>
          </cell>
          <cell r="V52">
            <v>0</v>
          </cell>
        </row>
        <row r="53">
          <cell r="A53">
            <v>101246</v>
          </cell>
          <cell r="B53">
            <v>3014028</v>
          </cell>
          <cell r="C53" t="str">
            <v>The Sydney Russell School</v>
          </cell>
          <cell r="D53">
            <v>1</v>
          </cell>
          <cell r="E53">
            <v>0</v>
          </cell>
          <cell r="F53">
            <v>0</v>
          </cell>
          <cell r="G53">
            <v>0</v>
          </cell>
          <cell r="H53">
            <v>0</v>
          </cell>
          <cell r="I53">
            <v>243780</v>
          </cell>
          <cell r="K53">
            <v>0</v>
          </cell>
          <cell r="V53">
            <v>0</v>
          </cell>
        </row>
        <row r="54">
          <cell r="A54">
            <v>133561</v>
          </cell>
          <cell r="B54">
            <v>3014029</v>
          </cell>
          <cell r="C54" t="str">
            <v>The Jo Richardson Community School</v>
          </cell>
          <cell r="D54">
            <v>1</v>
          </cell>
          <cell r="E54">
            <v>0</v>
          </cell>
          <cell r="F54">
            <v>0</v>
          </cell>
          <cell r="G54">
            <v>0</v>
          </cell>
          <cell r="H54">
            <v>0</v>
          </cell>
          <cell r="I54">
            <v>244948.04</v>
          </cell>
          <cell r="K54">
            <v>1996157.6300000001</v>
          </cell>
          <cell r="V54">
            <v>0</v>
          </cell>
        </row>
        <row r="55">
          <cell r="A55">
            <v>101247</v>
          </cell>
          <cell r="B55">
            <v>3014703</v>
          </cell>
          <cell r="C55" t="str">
            <v>All Saints Catholic School and Technology College</v>
          </cell>
          <cell r="D55">
            <v>1</v>
          </cell>
          <cell r="E55">
            <v>0</v>
          </cell>
          <cell r="F55">
            <v>0</v>
          </cell>
          <cell r="G55">
            <v>0</v>
          </cell>
          <cell r="H55">
            <v>0</v>
          </cell>
          <cell r="I55">
            <v>0</v>
          </cell>
          <cell r="K55">
            <v>0</v>
          </cell>
          <cell r="V55">
            <v>0</v>
          </cell>
        </row>
        <row r="56">
          <cell r="A56">
            <v>136028</v>
          </cell>
          <cell r="B56">
            <v>3014704</v>
          </cell>
          <cell r="C56" t="str">
            <v>Dagenham Park Church of England School</v>
          </cell>
          <cell r="D56">
            <v>1</v>
          </cell>
          <cell r="E56">
            <v>0</v>
          </cell>
          <cell r="F56">
            <v>0</v>
          </cell>
          <cell r="G56">
            <v>0</v>
          </cell>
          <cell r="H56">
            <v>0</v>
          </cell>
          <cell r="I56">
            <v>0.16000000000349246</v>
          </cell>
          <cell r="K56">
            <v>0</v>
          </cell>
          <cell r="V56">
            <v>0</v>
          </cell>
        </row>
      </sheetData>
      <sheetData sheetId="7">
        <row r="2">
          <cell r="A2" t="str">
            <v>URN</v>
          </cell>
          <cell r="B2" t="str">
            <v>LAESTAB</v>
          </cell>
          <cell r="C2" t="str">
            <v>School Name</v>
          </cell>
          <cell r="D2" t="str">
            <v>Local_Authority</v>
          </cell>
          <cell r="E2" t="str">
            <v>Phase</v>
          </cell>
          <cell r="F2" t="str">
            <v xml:space="preserve">Academy Type </v>
          </cell>
          <cell r="G2" t="str">
            <v>London Fringe</v>
          </cell>
          <cell r="H2" t="str">
            <v>NOR</v>
          </cell>
          <cell r="I2" t="str">
            <v>NOR_Primary</v>
          </cell>
          <cell r="J2" t="str">
            <v>NOR_Secondary</v>
          </cell>
          <cell r="K2" t="str">
            <v>NOR_KS3</v>
          </cell>
          <cell r="L2" t="str">
            <v>NOR_KS4</v>
          </cell>
          <cell r="M2" t="str">
            <v>13-14 Base NOR</v>
          </cell>
          <cell r="N2" t="str">
            <v>MFG NOR</v>
          </cell>
          <cell r="O2" t="str">
            <v>Reception Difference</v>
          </cell>
          <cell r="P2" t="str">
            <v>Reception Difference 2</v>
          </cell>
          <cell r="Q2" t="str">
            <v>FSM_%_PRI</v>
          </cell>
          <cell r="R2" t="str">
            <v>FSM6_%_PRI</v>
          </cell>
          <cell r="S2" t="str">
            <v>FSM_%_SEC</v>
          </cell>
          <cell r="T2" t="str">
            <v>FSM6_%_SEC</v>
          </cell>
          <cell r="U2" t="str">
            <v>IDACI_0_PRI</v>
          </cell>
          <cell r="V2" t="str">
            <v>IDACI_1_PRI</v>
          </cell>
          <cell r="W2" t="str">
            <v>IDACI_2_PRI</v>
          </cell>
          <cell r="X2" t="str">
            <v>IDACI_3_PRI</v>
          </cell>
          <cell r="Y2" t="str">
            <v>IDACI_4_PRI</v>
          </cell>
          <cell r="Z2" t="str">
            <v>IDACI_5_PRI</v>
          </cell>
          <cell r="AA2" t="str">
            <v>IDACI_6_PRI</v>
          </cell>
          <cell r="AB2" t="str">
            <v>IDACI_0_SEC</v>
          </cell>
          <cell r="AC2" t="str">
            <v>IDACI_1_SEC</v>
          </cell>
          <cell r="AD2" t="str">
            <v>IDACI_2_SEC</v>
          </cell>
          <cell r="AE2" t="str">
            <v>IDACI_3_SEC</v>
          </cell>
          <cell r="AF2" t="str">
            <v>IDACI_4_SEC</v>
          </cell>
          <cell r="AG2" t="str">
            <v>IDACI_5_SEC</v>
          </cell>
          <cell r="AH2" t="str">
            <v>IDACI_6_SEC</v>
          </cell>
          <cell r="AI2" t="str">
            <v>EAL_1_PRI</v>
          </cell>
          <cell r="AJ2" t="str">
            <v>EAL_2_PRI</v>
          </cell>
          <cell r="AK2" t="str">
            <v>EAL_3_PRI</v>
          </cell>
          <cell r="AL2" t="str">
            <v>EAL_1_SEC</v>
          </cell>
          <cell r="AM2" t="str">
            <v>EAL_2_SEC</v>
          </cell>
          <cell r="AN2" t="str">
            <v>EAL_3_SEC</v>
          </cell>
          <cell r="AO2" t="str">
            <v>LAC_X_Mar11</v>
          </cell>
          <cell r="AP2" t="str">
            <v>LAC_6_Mar11</v>
          </cell>
          <cell r="AQ2" t="str">
            <v>LAC_12_Mar11</v>
          </cell>
          <cell r="AR2" t="str">
            <v>LowAtt_%_PRI_73</v>
          </cell>
          <cell r="AS2" t="str">
            <v>LowAtt_%_PRI_78</v>
          </cell>
          <cell r="AT2" t="str">
            <v>LowAtt_%_SEC</v>
          </cell>
          <cell r="AU2" t="str">
            <v>Mobility_%_PRI</v>
          </cell>
          <cell r="AV2" t="str">
            <v>Mobility_%_SEC</v>
          </cell>
          <cell r="AW2" t="str">
            <v>Notes</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8">
        <row r="4">
          <cell r="R4">
            <v>0</v>
          </cell>
        </row>
        <row r="5">
          <cell r="B5" t="str">
            <v>NOR</v>
          </cell>
          <cell r="R5">
            <v>2871687</v>
          </cell>
          <cell r="S5">
            <v>93.294142490497379</v>
          </cell>
        </row>
        <row r="6">
          <cell r="B6" t="str">
            <v>NOR_Primary</v>
          </cell>
          <cell r="R6">
            <v>0</v>
          </cell>
          <cell r="S6">
            <v>0</v>
          </cell>
        </row>
        <row r="7">
          <cell r="B7" t="str">
            <v>NOR_Secondary</v>
          </cell>
          <cell r="R7">
            <v>719770</v>
          </cell>
          <cell r="S7">
            <v>66.295477572073324</v>
          </cell>
        </row>
        <row r="8">
          <cell r="B8" t="str">
            <v>NOR_KS3</v>
          </cell>
          <cell r="R8">
            <v>0</v>
          </cell>
          <cell r="S8">
            <v>0</v>
          </cell>
        </row>
        <row r="9">
          <cell r="B9" t="str">
            <v>NOR_KS4</v>
          </cell>
          <cell r="R9">
            <v>0</v>
          </cell>
          <cell r="S9">
            <v>0</v>
          </cell>
        </row>
        <row r="10">
          <cell r="B10" t="str">
            <v>FSM_%_PRI</v>
          </cell>
          <cell r="R10">
            <v>0</v>
          </cell>
          <cell r="S10">
            <v>0</v>
          </cell>
        </row>
        <row r="11">
          <cell r="B11" t="str">
            <v>FSM6_%_PRI</v>
          </cell>
          <cell r="R11">
            <v>0</v>
          </cell>
          <cell r="S11">
            <v>0</v>
          </cell>
        </row>
        <row r="12">
          <cell r="B12" t="str">
            <v>FSM_%_SEC</v>
          </cell>
          <cell r="R12">
            <v>0</v>
          </cell>
          <cell r="S12">
            <v>0</v>
          </cell>
        </row>
        <row r="13">
          <cell r="B13" t="str">
            <v>FSM6_%_SEC</v>
          </cell>
          <cell r="R13">
            <v>0</v>
          </cell>
          <cell r="S13">
            <v>0</v>
          </cell>
        </row>
        <row r="14">
          <cell r="B14" t="str">
            <v>IDACI_1_PRI</v>
          </cell>
          <cell r="R14">
            <v>0</v>
          </cell>
          <cell r="S14">
            <v>0</v>
          </cell>
        </row>
        <row r="15">
          <cell r="B15" t="str">
            <v>IDACI_2_PRI</v>
          </cell>
          <cell r="R15">
            <v>0</v>
          </cell>
          <cell r="S15">
            <v>0</v>
          </cell>
        </row>
        <row r="16">
          <cell r="B16" t="str">
            <v>IDACI_3_PRI</v>
          </cell>
          <cell r="R16">
            <v>0</v>
          </cell>
          <cell r="S16">
            <v>0</v>
          </cell>
        </row>
        <row r="17">
          <cell r="B17" t="str">
            <v>IDACI_4_PRI</v>
          </cell>
          <cell r="R17">
            <v>0</v>
          </cell>
          <cell r="S17">
            <v>0</v>
          </cell>
        </row>
        <row r="18">
          <cell r="B18" t="str">
            <v>IDACI_5_PRI</v>
          </cell>
          <cell r="R18">
            <v>0</v>
          </cell>
          <cell r="S18">
            <v>0</v>
          </cell>
        </row>
        <row r="19">
          <cell r="B19" t="str">
            <v>IDACI_6_PRI</v>
          </cell>
          <cell r="R19">
            <v>0</v>
          </cell>
          <cell r="S19">
            <v>0</v>
          </cell>
        </row>
        <row r="20">
          <cell r="B20" t="str">
            <v>IDACI_1_SEC</v>
          </cell>
          <cell r="R20">
            <v>0</v>
          </cell>
          <cell r="S20">
            <v>0</v>
          </cell>
        </row>
        <row r="21">
          <cell r="B21" t="str">
            <v>IDACI_2_SEC</v>
          </cell>
          <cell r="R21">
            <v>0</v>
          </cell>
          <cell r="S21">
            <v>0</v>
          </cell>
        </row>
        <row r="22">
          <cell r="B22" t="str">
            <v>IDACI_3_SEC</v>
          </cell>
          <cell r="R22">
            <v>0</v>
          </cell>
          <cell r="S22">
            <v>0</v>
          </cell>
        </row>
        <row r="23">
          <cell r="B23" t="str">
            <v>IDACI_4_SEC</v>
          </cell>
          <cell r="R23">
            <v>0</v>
          </cell>
          <cell r="S23">
            <v>0</v>
          </cell>
        </row>
        <row r="24">
          <cell r="B24" t="str">
            <v>IDACI_5_SEC</v>
          </cell>
          <cell r="R24">
            <v>0</v>
          </cell>
          <cell r="S24">
            <v>0</v>
          </cell>
        </row>
        <row r="25">
          <cell r="B25" t="str">
            <v>IDACI_6_SEC</v>
          </cell>
          <cell r="R25">
            <v>0</v>
          </cell>
          <cell r="S25">
            <v>0</v>
          </cell>
        </row>
        <row r="26">
          <cell r="B26" t="str">
            <v>EAL_1_PRI</v>
          </cell>
          <cell r="R26">
            <v>0</v>
          </cell>
          <cell r="S26">
            <v>0</v>
          </cell>
        </row>
        <row r="27">
          <cell r="B27" t="str">
            <v>EAL_2_PRI</v>
          </cell>
          <cell r="R27">
            <v>0</v>
          </cell>
          <cell r="S27">
            <v>0</v>
          </cell>
        </row>
        <row r="28">
          <cell r="B28" t="str">
            <v>EAL_3_PRI</v>
          </cell>
          <cell r="R28">
            <v>0</v>
          </cell>
          <cell r="S28">
            <v>0</v>
          </cell>
        </row>
        <row r="29">
          <cell r="B29" t="str">
            <v>EAL_1_SEC</v>
          </cell>
          <cell r="R29">
            <v>0</v>
          </cell>
          <cell r="S29">
            <v>0</v>
          </cell>
        </row>
        <row r="30">
          <cell r="B30" t="str">
            <v>EAL_2_SEC</v>
          </cell>
          <cell r="R30">
            <v>0</v>
          </cell>
          <cell r="S30">
            <v>0</v>
          </cell>
        </row>
        <row r="31">
          <cell r="B31" t="str">
            <v>EAL_3_SEC</v>
          </cell>
          <cell r="R31">
            <v>0</v>
          </cell>
          <cell r="S31">
            <v>0</v>
          </cell>
        </row>
        <row r="32">
          <cell r="B32" t="str">
            <v>LAC_X_Mar11</v>
          </cell>
          <cell r="R32">
            <v>0</v>
          </cell>
          <cell r="S32">
            <v>0</v>
          </cell>
        </row>
        <row r="33">
          <cell r="B33" t="str">
            <v>LAC_6_Mar11</v>
          </cell>
          <cell r="R33">
            <v>0</v>
          </cell>
          <cell r="S33">
            <v>0</v>
          </cell>
        </row>
        <row r="34">
          <cell r="B34" t="str">
            <v>LAC_12_Mar11</v>
          </cell>
          <cell r="R34">
            <v>0</v>
          </cell>
          <cell r="S34">
            <v>0</v>
          </cell>
        </row>
        <row r="35">
          <cell r="B35" t="str">
            <v>LowAtt_%_PRI_78</v>
          </cell>
          <cell r="R35">
            <v>0</v>
          </cell>
          <cell r="S35">
            <v>0</v>
          </cell>
        </row>
        <row r="36">
          <cell r="B36" t="str">
            <v>LowAtt_%_PRI_73</v>
          </cell>
          <cell r="R36">
            <v>0</v>
          </cell>
          <cell r="S36">
            <v>0</v>
          </cell>
        </row>
        <row r="37">
          <cell r="B37" t="str">
            <v>LowAtt_%_SEC</v>
          </cell>
          <cell r="R37">
            <v>0</v>
          </cell>
          <cell r="S37">
            <v>0</v>
          </cell>
        </row>
        <row r="38">
          <cell r="B38" t="str">
            <v>Mobility_%_PRI</v>
          </cell>
          <cell r="R38">
            <v>0</v>
          </cell>
          <cell r="S38">
            <v>0</v>
          </cell>
        </row>
        <row r="39">
          <cell r="B39" t="str">
            <v>Mobility_%_SEC</v>
          </cell>
          <cell r="R39">
            <v>0</v>
          </cell>
          <cell r="S39">
            <v>0</v>
          </cell>
        </row>
        <row r="40">
          <cell r="B40" t="str">
            <v>Lump Sum (All)</v>
          </cell>
          <cell r="R40">
            <v>0</v>
          </cell>
          <cell r="S40">
            <v>0</v>
          </cell>
        </row>
        <row r="41">
          <cell r="B41" t="str">
            <v>Lump Sum (Pri)</v>
          </cell>
          <cell r="R41">
            <v>0</v>
          </cell>
          <cell r="S41">
            <v>0</v>
          </cell>
        </row>
        <row r="42">
          <cell r="B42" t="str">
            <v>Lump Sum (Sec)</v>
          </cell>
          <cell r="R42">
            <v>0</v>
          </cell>
          <cell r="S42">
            <v>0</v>
          </cell>
        </row>
        <row r="51">
          <cell r="A51" t="str">
            <v>URN</v>
          </cell>
          <cell r="B51" t="str">
            <v>LAESTAB</v>
          </cell>
          <cell r="C51" t="str">
            <v>School name</v>
          </cell>
          <cell r="D51" t="str">
            <v>NOR</v>
          </cell>
          <cell r="E51" t="str">
            <v>NOR_Primary</v>
          </cell>
          <cell r="F51" t="str">
            <v>NOR_Secondary</v>
          </cell>
          <cell r="G51" t="str">
            <v>NOR_KS3</v>
          </cell>
          <cell r="H51" t="str">
            <v>NOR_KS4</v>
          </cell>
          <cell r="I51" t="str">
            <v>FSM_%_PRI</v>
          </cell>
          <cell r="J51" t="str">
            <v>FSM6_%_PRI</v>
          </cell>
          <cell r="K51" t="str">
            <v>FSM_%_SEC</v>
          </cell>
          <cell r="L51" t="str">
            <v>FSM6_%_SEC</v>
          </cell>
          <cell r="M51" t="str">
            <v>IDACI_1_PRI</v>
          </cell>
          <cell r="N51" t="str">
            <v>IDACI_2_PRI</v>
          </cell>
          <cell r="O51" t="str">
            <v>IDACI_3_PRI</v>
          </cell>
          <cell r="P51" t="str">
            <v>IDACI_4_PRI</v>
          </cell>
          <cell r="Q51" t="str">
            <v>IDACI_5_PRI</v>
          </cell>
          <cell r="R51" t="str">
            <v>IDACI_6_PRI</v>
          </cell>
          <cell r="S51" t="str">
            <v>IDACI_1_SEC</v>
          </cell>
          <cell r="T51" t="str">
            <v>IDACI_2_SEC</v>
          </cell>
          <cell r="U51" t="str">
            <v>IDACI_3_SEC</v>
          </cell>
          <cell r="V51" t="str">
            <v>IDACI_4_SEC</v>
          </cell>
          <cell r="W51" t="str">
            <v>IDACI_5_SEC</v>
          </cell>
          <cell r="X51" t="str">
            <v>IDACI_6_SEC</v>
          </cell>
          <cell r="Y51" t="str">
            <v>EAL_1_PRI</v>
          </cell>
          <cell r="Z51" t="str">
            <v>EAL_2_PRI</v>
          </cell>
          <cell r="AA51" t="str">
            <v>EAL_3_PRI</v>
          </cell>
          <cell r="AB51" t="str">
            <v>EAL_1_SEC</v>
          </cell>
          <cell r="AC51" t="str">
            <v>EAL_2_SEC</v>
          </cell>
          <cell r="AD51" t="str">
            <v>EAL_3_SEC</v>
          </cell>
          <cell r="AE51" t="str">
            <v>LAC_X_Mar11</v>
          </cell>
          <cell r="AF51" t="str">
            <v>LAC_6_Mar11</v>
          </cell>
          <cell r="AG51" t="str">
            <v>LAC_12_Mar11</v>
          </cell>
          <cell r="AH51" t="str">
            <v>LowAtt_%_PRI_78</v>
          </cell>
          <cell r="AI51" t="str">
            <v>LowAtt_%_PRI_73</v>
          </cell>
          <cell r="AJ51" t="str">
            <v>LowAtt_%_SEC</v>
          </cell>
          <cell r="AK51" t="str">
            <v>Mobility_%_PRI</v>
          </cell>
          <cell r="AL51" t="str">
            <v>Mobility_%_SEC</v>
          </cell>
          <cell r="AM51" t="str">
            <v>Lump Sum (All)</v>
          </cell>
          <cell r="AN51" t="str">
            <v>Lump Sum (Pri)</v>
          </cell>
          <cell r="AO51" t="str">
            <v>Lump Sum (Sec)</v>
          </cell>
          <cell r="AP51" t="str">
            <v>London Fringe</v>
          </cell>
          <cell r="AQ51" t="str">
            <v>Total New Delegation</v>
          </cell>
        </row>
        <row r="52">
          <cell r="A52">
            <v>101187</v>
          </cell>
        </row>
        <row r="53">
          <cell r="A53">
            <v>101188</v>
          </cell>
        </row>
        <row r="54">
          <cell r="A54">
            <v>101189</v>
          </cell>
        </row>
        <row r="55">
          <cell r="A55">
            <v>101192</v>
          </cell>
        </row>
        <row r="56">
          <cell r="A56">
            <v>101193</v>
          </cell>
        </row>
        <row r="57">
          <cell r="A57">
            <v>101196</v>
          </cell>
        </row>
        <row r="58">
          <cell r="A58">
            <v>101197</v>
          </cell>
        </row>
        <row r="59">
          <cell r="A59">
            <v>101198</v>
          </cell>
        </row>
        <row r="60">
          <cell r="A60">
            <v>101200</v>
          </cell>
        </row>
        <row r="61">
          <cell r="A61">
            <v>101202</v>
          </cell>
        </row>
        <row r="62">
          <cell r="A62">
            <v>101203</v>
          </cell>
        </row>
        <row r="63">
          <cell r="A63">
            <v>101210</v>
          </cell>
        </row>
        <row r="64">
          <cell r="A64">
            <v>101211</v>
          </cell>
        </row>
        <row r="65">
          <cell r="A65">
            <v>101212</v>
          </cell>
        </row>
        <row r="66">
          <cell r="A66">
            <v>101213</v>
          </cell>
        </row>
        <row r="67">
          <cell r="A67">
            <v>101216</v>
          </cell>
        </row>
        <row r="68">
          <cell r="A68">
            <v>101219</v>
          </cell>
        </row>
        <row r="69">
          <cell r="A69">
            <v>101220</v>
          </cell>
        </row>
        <row r="70">
          <cell r="A70">
            <v>101222</v>
          </cell>
        </row>
        <row r="71">
          <cell r="A71">
            <v>101223</v>
          </cell>
        </row>
        <row r="72">
          <cell r="A72">
            <v>101224</v>
          </cell>
        </row>
        <row r="73">
          <cell r="A73">
            <v>101225</v>
          </cell>
        </row>
        <row r="74">
          <cell r="A74">
            <v>101227</v>
          </cell>
        </row>
        <row r="75">
          <cell r="A75">
            <v>101228</v>
          </cell>
        </row>
        <row r="76">
          <cell r="A76">
            <v>101229</v>
          </cell>
        </row>
        <row r="77">
          <cell r="A77">
            <v>101230</v>
          </cell>
        </row>
        <row r="78">
          <cell r="A78">
            <v>101231</v>
          </cell>
        </row>
        <row r="79">
          <cell r="A79">
            <v>101232</v>
          </cell>
        </row>
        <row r="80">
          <cell r="A80">
            <v>130357</v>
          </cell>
        </row>
        <row r="81">
          <cell r="A81">
            <v>130340</v>
          </cell>
        </row>
        <row r="82">
          <cell r="A82">
            <v>130919</v>
          </cell>
        </row>
        <row r="83">
          <cell r="A83">
            <v>131844</v>
          </cell>
        </row>
        <row r="84">
          <cell r="A84">
            <v>131845</v>
          </cell>
        </row>
        <row r="85">
          <cell r="A85">
            <v>131775</v>
          </cell>
        </row>
        <row r="86">
          <cell r="A86">
            <v>101233</v>
          </cell>
        </row>
        <row r="87">
          <cell r="A87">
            <v>101234</v>
          </cell>
        </row>
        <row r="88">
          <cell r="A88">
            <v>101235</v>
          </cell>
        </row>
        <row r="89">
          <cell r="A89">
            <v>101236</v>
          </cell>
        </row>
        <row r="90">
          <cell r="A90">
            <v>101237</v>
          </cell>
        </row>
        <row r="91">
          <cell r="A91">
            <v>101238</v>
          </cell>
        </row>
        <row r="92">
          <cell r="A92">
            <v>101239</v>
          </cell>
        </row>
        <row r="93">
          <cell r="A93">
            <v>136431</v>
          </cell>
        </row>
        <row r="94">
          <cell r="A94">
            <v>101186</v>
          </cell>
        </row>
        <row r="95">
          <cell r="A95">
            <v>101226</v>
          </cell>
        </row>
        <row r="96">
          <cell r="A96">
            <v>101206</v>
          </cell>
        </row>
        <row r="97">
          <cell r="A97">
            <v>101240</v>
          </cell>
        </row>
        <row r="98">
          <cell r="A98">
            <v>101241</v>
          </cell>
        </row>
        <row r="99">
          <cell r="A99">
            <v>101243</v>
          </cell>
        </row>
        <row r="100">
          <cell r="A100">
            <v>101244</v>
          </cell>
        </row>
        <row r="101">
          <cell r="A101">
            <v>101245</v>
          </cell>
        </row>
        <row r="102">
          <cell r="A102">
            <v>101246</v>
          </cell>
        </row>
        <row r="103">
          <cell r="A103">
            <v>133561</v>
          </cell>
        </row>
        <row r="104">
          <cell r="A104">
            <v>101247</v>
          </cell>
        </row>
        <row r="105">
          <cell r="A105">
            <v>136028</v>
          </cell>
        </row>
      </sheetData>
      <sheetData sheetId="9" refreshError="1"/>
      <sheetData sheetId="10">
        <row r="1">
          <cell r="V1">
            <v>1</v>
          </cell>
          <cell r="W1">
            <v>1</v>
          </cell>
        </row>
        <row r="2">
          <cell r="G2">
            <v>1</v>
          </cell>
          <cell r="H2">
            <v>1</v>
          </cell>
          <cell r="I2">
            <v>1</v>
          </cell>
          <cell r="J2">
            <v>1</v>
          </cell>
          <cell r="K2">
            <v>1</v>
          </cell>
          <cell r="L2">
            <v>1</v>
          </cell>
          <cell r="M2">
            <v>1</v>
          </cell>
          <cell r="N2">
            <v>1</v>
          </cell>
          <cell r="O2">
            <v>1</v>
          </cell>
          <cell r="P2">
            <v>1</v>
          </cell>
          <cell r="Q2">
            <v>1</v>
          </cell>
          <cell r="R2">
            <v>1</v>
          </cell>
          <cell r="S2">
            <v>1</v>
          </cell>
          <cell r="T2">
            <v>1</v>
          </cell>
        </row>
        <row r="3">
          <cell r="C3" t="str">
            <v>Total Allocated:</v>
          </cell>
          <cell r="D3">
            <v>73818420</v>
          </cell>
          <cell r="E3">
            <v>30087141</v>
          </cell>
          <cell r="F3">
            <v>25659200</v>
          </cell>
          <cell r="G3">
            <v>2375368.9352601687</v>
          </cell>
          <cell r="H3">
            <v>2218029.4971479857</v>
          </cell>
          <cell r="I3">
            <v>0</v>
          </cell>
          <cell r="J3">
            <v>0</v>
          </cell>
          <cell r="K3">
            <v>0</v>
          </cell>
          <cell r="L3">
            <v>0</v>
          </cell>
          <cell r="M3">
            <v>142014.91293656811</v>
          </cell>
          <cell r="N3">
            <v>107446.8555216776</v>
          </cell>
          <cell r="O3">
            <v>0</v>
          </cell>
          <cell r="P3">
            <v>0</v>
          </cell>
          <cell r="Q3">
            <v>0</v>
          </cell>
          <cell r="R3">
            <v>0</v>
          </cell>
          <cell r="S3">
            <v>63756.215639389455</v>
          </cell>
          <cell r="T3">
            <v>48277.93859149154</v>
          </cell>
          <cell r="U3">
            <v>146314.49363781436</v>
          </cell>
          <cell r="V3">
            <v>4716033.7518826732</v>
          </cell>
          <cell r="W3">
            <v>2510242.7489468982</v>
          </cell>
          <cell r="X3">
            <v>2699703.6616136436</v>
          </cell>
          <cell r="Y3">
            <v>1033265.5394400206</v>
          </cell>
          <cell r="Z3">
            <v>1225531.3785116456</v>
          </cell>
          <cell r="AA3">
            <v>639897.68900030851</v>
          </cell>
          <cell r="AB3">
            <v>10800000</v>
          </cell>
          <cell r="AC3">
            <v>0</v>
          </cell>
          <cell r="AD3">
            <v>319312.75</v>
          </cell>
          <cell r="AE3">
            <v>3171879.12</v>
          </cell>
          <cell r="AF3">
            <v>2466215.0300000003</v>
          </cell>
          <cell r="AG3">
            <v>0</v>
          </cell>
          <cell r="AH3">
            <v>0</v>
          </cell>
          <cell r="AI3">
            <v>0</v>
          </cell>
          <cell r="AJ3">
            <v>0</v>
          </cell>
          <cell r="AK3">
            <v>129564761</v>
          </cell>
          <cell r="AL3">
            <v>17925883.618130285</v>
          </cell>
          <cell r="AM3">
            <v>16757406.9</v>
          </cell>
          <cell r="AN3">
            <v>4954894.3550972827</v>
          </cell>
          <cell r="AO3">
            <v>7226276.5008295709</v>
          </cell>
          <cell r="AP3">
            <v>164248051.51813027</v>
          </cell>
        </row>
        <row r="4">
          <cell r="A4" t="str">
            <v>URN</v>
          </cell>
          <cell r="B4" t="str">
            <v>LAESTAB</v>
          </cell>
          <cell r="C4" t="str">
            <v>School name</v>
          </cell>
          <cell r="D4" t="str">
            <v>AWPU (Primary)</v>
          </cell>
          <cell r="E4" t="str">
            <v>AWPU (KS3)</v>
          </cell>
          <cell r="F4" t="str">
            <v>AWPU (KS4)</v>
          </cell>
          <cell r="G4" t="str">
            <v>Free School Meals (P)</v>
          </cell>
          <cell r="H4" t="str">
            <v>Free School Meals (S)</v>
          </cell>
          <cell r="I4" t="str">
            <v>IDACI (P1)</v>
          </cell>
          <cell r="J4" t="str">
            <v>IDACI (P2)</v>
          </cell>
          <cell r="K4" t="str">
            <v>IDACI (P3)</v>
          </cell>
          <cell r="L4" t="str">
            <v>IDACI (P4)</v>
          </cell>
          <cell r="M4" t="str">
            <v>IDACI (P5)</v>
          </cell>
          <cell r="N4" t="str">
            <v>IDACI (P6)</v>
          </cell>
          <cell r="O4" t="str">
            <v>IDACI (S1)</v>
          </cell>
          <cell r="P4" t="str">
            <v>IDACI (S2)</v>
          </cell>
          <cell r="Q4" t="str">
            <v>IDACI (S3)</v>
          </cell>
          <cell r="R4" t="str">
            <v>IDACI (S4)</v>
          </cell>
          <cell r="S4" t="str">
            <v>IDACI (S5)</v>
          </cell>
          <cell r="T4" t="str">
            <v>IDACI (S6)</v>
          </cell>
          <cell r="U4" t="str">
            <v>LAC</v>
          </cell>
          <cell r="V4" t="str">
            <v>Low Attainment (P)</v>
          </cell>
          <cell r="W4" t="str">
            <v>Low Attainment (S)</v>
          </cell>
          <cell r="X4" t="str">
            <v>EAL (P)</v>
          </cell>
          <cell r="Y4" t="str">
            <v>EAL (S)</v>
          </cell>
          <cell r="Z4" t="str">
            <v>Mobility (P)</v>
          </cell>
          <cell r="AA4" t="str">
            <v>Mobility (S)</v>
          </cell>
          <cell r="AB4" t="str">
            <v>Lump Sum</v>
          </cell>
          <cell r="AC4" t="str">
            <v>London Fringe</v>
          </cell>
          <cell r="AD4" t="str">
            <v>Split Sites</v>
          </cell>
          <cell r="AE4" t="str">
            <v>Rates</v>
          </cell>
          <cell r="AF4" t="str">
            <v>PFI</v>
          </cell>
          <cell r="AG4" t="str">
            <v>Sixth Form Funding From DSG</v>
          </cell>
          <cell r="AH4" t="str">
            <v>Excep Circs 1</v>
          </cell>
          <cell r="AI4" t="str">
            <v>Excep Circs 2</v>
          </cell>
          <cell r="AJ4" t="str">
            <v>Excep Circs 3</v>
          </cell>
          <cell r="AK4" t="str">
            <v>AWPU Total</v>
          </cell>
          <cell r="AL4" t="str">
            <v>AEN Total</v>
          </cell>
          <cell r="AM4" t="str">
            <v>school factors total</v>
          </cell>
          <cell r="AN4" t="str">
            <v>Notional Deprivation Total</v>
          </cell>
          <cell r="AO4" t="str">
            <v>Notional LCHI SEN Total</v>
          </cell>
          <cell r="AP4" t="str">
            <v>Total Allocation</v>
          </cell>
          <cell r="AQ4" t="str">
            <v>Total Allocation per Pupil</v>
          </cell>
          <cell r="AR4" t="str">
            <v>Total Allocation per Pupil (excluding New Delegation)</v>
          </cell>
          <cell r="AS4" t="str">
            <v>% Change</v>
          </cell>
          <cell r="AT4" t="str">
            <v>Lump Sum Check</v>
          </cell>
          <cell r="AU4" t="str">
            <v>Pri Funding</v>
          </cell>
          <cell r="AV4" t="str">
            <v>Sec Funding</v>
          </cell>
          <cell r="AW4" t="str">
            <v>13-14 MFG Budget</v>
          </cell>
          <cell r="AX4" t="str">
            <v>13-14 MFG Unit Value</v>
          </cell>
          <cell r="AY4" t="str">
            <v>12-13 MFG Unit Value</v>
          </cell>
          <cell r="AZ4" t="str">
            <v>MFG % change</v>
          </cell>
          <cell r="BA4" t="str">
            <v>MFG Value adjustment</v>
          </cell>
          <cell r="BB4" t="str">
            <v>13-14 MFG Adjustment</v>
          </cell>
          <cell r="BC4" t="str">
            <v>Post MFG Budget</v>
          </cell>
          <cell r="BD4" t="str">
            <v>Dedelegation</v>
          </cell>
          <cell r="BE4" t="str">
            <v>Post delegation budget</v>
          </cell>
        </row>
        <row r="5">
          <cell r="A5">
            <v>101187</v>
          </cell>
        </row>
        <row r="6">
          <cell r="A6">
            <v>101188</v>
          </cell>
        </row>
        <row r="7">
          <cell r="A7">
            <v>101189</v>
          </cell>
        </row>
        <row r="8">
          <cell r="A8">
            <v>101192</v>
          </cell>
        </row>
        <row r="9">
          <cell r="A9">
            <v>101193</v>
          </cell>
        </row>
        <row r="10">
          <cell r="A10">
            <v>101196</v>
          </cell>
        </row>
        <row r="11">
          <cell r="A11">
            <v>101197</v>
          </cell>
        </row>
        <row r="12">
          <cell r="A12">
            <v>101198</v>
          </cell>
        </row>
        <row r="13">
          <cell r="A13">
            <v>101200</v>
          </cell>
        </row>
        <row r="14">
          <cell r="A14">
            <v>101202</v>
          </cell>
        </row>
        <row r="15">
          <cell r="A15">
            <v>101203</v>
          </cell>
        </row>
        <row r="16">
          <cell r="A16">
            <v>101210</v>
          </cell>
        </row>
        <row r="17">
          <cell r="A17">
            <v>101211</v>
          </cell>
        </row>
        <row r="18">
          <cell r="A18">
            <v>101212</v>
          </cell>
        </row>
        <row r="19">
          <cell r="A19">
            <v>101213</v>
          </cell>
        </row>
        <row r="20">
          <cell r="A20">
            <v>101216</v>
          </cell>
        </row>
        <row r="21">
          <cell r="A21">
            <v>101219</v>
          </cell>
        </row>
        <row r="22">
          <cell r="A22">
            <v>101220</v>
          </cell>
        </row>
        <row r="23">
          <cell r="A23">
            <v>101222</v>
          </cell>
        </row>
        <row r="24">
          <cell r="A24">
            <v>101223</v>
          </cell>
        </row>
        <row r="25">
          <cell r="A25">
            <v>101224</v>
          </cell>
        </row>
        <row r="26">
          <cell r="A26">
            <v>101225</v>
          </cell>
        </row>
        <row r="27">
          <cell r="A27">
            <v>101227</v>
          </cell>
        </row>
        <row r="28">
          <cell r="A28">
            <v>101228</v>
          </cell>
        </row>
        <row r="29">
          <cell r="A29">
            <v>101229</v>
          </cell>
        </row>
        <row r="30">
          <cell r="A30">
            <v>101230</v>
          </cell>
        </row>
        <row r="31">
          <cell r="A31">
            <v>101231</v>
          </cell>
        </row>
        <row r="32">
          <cell r="A32">
            <v>101232</v>
          </cell>
        </row>
        <row r="33">
          <cell r="A33">
            <v>130357</v>
          </cell>
        </row>
        <row r="34">
          <cell r="A34">
            <v>130340</v>
          </cell>
        </row>
        <row r="35">
          <cell r="A35">
            <v>130919</v>
          </cell>
        </row>
        <row r="36">
          <cell r="A36">
            <v>131844</v>
          </cell>
        </row>
        <row r="37">
          <cell r="A37">
            <v>131845</v>
          </cell>
        </row>
        <row r="38">
          <cell r="A38">
            <v>131775</v>
          </cell>
        </row>
        <row r="39">
          <cell r="A39">
            <v>101233</v>
          </cell>
        </row>
        <row r="40">
          <cell r="A40">
            <v>101234</v>
          </cell>
        </row>
        <row r="41">
          <cell r="A41">
            <v>101235</v>
          </cell>
        </row>
        <row r="42">
          <cell r="A42">
            <v>101236</v>
          </cell>
        </row>
        <row r="43">
          <cell r="A43">
            <v>101237</v>
          </cell>
        </row>
        <row r="44">
          <cell r="A44">
            <v>101238</v>
          </cell>
        </row>
        <row r="45">
          <cell r="A45">
            <v>101239</v>
          </cell>
        </row>
        <row r="46">
          <cell r="A46">
            <v>136431</v>
          </cell>
        </row>
        <row r="47">
          <cell r="A47">
            <v>101186</v>
          </cell>
        </row>
        <row r="48">
          <cell r="A48">
            <v>101226</v>
          </cell>
        </row>
        <row r="49">
          <cell r="A49">
            <v>101206</v>
          </cell>
        </row>
        <row r="50">
          <cell r="A50">
            <v>101240</v>
          </cell>
        </row>
        <row r="51">
          <cell r="A51">
            <v>101241</v>
          </cell>
        </row>
        <row r="52">
          <cell r="A52">
            <v>101243</v>
          </cell>
        </row>
        <row r="53">
          <cell r="A53">
            <v>101244</v>
          </cell>
        </row>
        <row r="54">
          <cell r="A54">
            <v>101245</v>
          </cell>
        </row>
        <row r="55">
          <cell r="A55">
            <v>101246</v>
          </cell>
        </row>
        <row r="56">
          <cell r="A56">
            <v>133561</v>
          </cell>
        </row>
        <row r="57">
          <cell r="A57">
            <v>101247</v>
          </cell>
        </row>
        <row r="58">
          <cell r="A58">
            <v>136028</v>
          </cell>
        </row>
      </sheetData>
      <sheetData sheetId="11" refreshError="1"/>
      <sheetData sheetId="12">
        <row r="10">
          <cell r="B10" t="str">
            <v>NOR</v>
          </cell>
          <cell r="M10">
            <v>61.285761380883173</v>
          </cell>
          <cell r="Q10" t="str">
            <v>NOR</v>
          </cell>
          <cell r="AB10">
            <v>61.430919245397789</v>
          </cell>
        </row>
        <row r="11">
          <cell r="B11" t="str">
            <v>FSM_%_PRI</v>
          </cell>
          <cell r="M11">
            <v>0</v>
          </cell>
          <cell r="Q11" t="str">
            <v>FSM_%_PRI</v>
          </cell>
          <cell r="AB11">
            <v>0</v>
          </cell>
        </row>
        <row r="12">
          <cell r="B12" t="str">
            <v>FSM6_%_PRI</v>
          </cell>
          <cell r="M12">
            <v>0</v>
          </cell>
          <cell r="Q12" t="str">
            <v>FSM6_%_PRI</v>
          </cell>
          <cell r="AB12">
            <v>0</v>
          </cell>
        </row>
        <row r="13">
          <cell r="B13" t="str">
            <v>FSM_%_SEC</v>
          </cell>
          <cell r="M13">
            <v>0</v>
          </cell>
          <cell r="Q13" t="str">
            <v>FSM_%_SEC</v>
          </cell>
          <cell r="AB13">
            <v>0</v>
          </cell>
        </row>
        <row r="14">
          <cell r="B14" t="str">
            <v>FSM6_%_SEC</v>
          </cell>
          <cell r="M14">
            <v>0</v>
          </cell>
          <cell r="Q14" t="str">
            <v>FSM6_%_SEC</v>
          </cell>
          <cell r="AB14">
            <v>0</v>
          </cell>
        </row>
        <row r="15">
          <cell r="B15" t="str">
            <v>IDACI_1_PRI</v>
          </cell>
          <cell r="M15">
            <v>0</v>
          </cell>
          <cell r="Q15" t="str">
            <v>IDACI_1_PRI</v>
          </cell>
          <cell r="AB15">
            <v>0</v>
          </cell>
        </row>
        <row r="16">
          <cell r="B16" t="str">
            <v>IDACI_2_PRI</v>
          </cell>
          <cell r="M16">
            <v>0</v>
          </cell>
          <cell r="Q16" t="str">
            <v>IDACI_2_PRI</v>
          </cell>
          <cell r="AB16">
            <v>0</v>
          </cell>
        </row>
        <row r="17">
          <cell r="B17" t="str">
            <v>IDACI_3_PRI</v>
          </cell>
          <cell r="M17">
            <v>0</v>
          </cell>
          <cell r="Q17" t="str">
            <v>IDACI_3_PRI</v>
          </cell>
          <cell r="AB17">
            <v>0</v>
          </cell>
        </row>
        <row r="18">
          <cell r="B18" t="str">
            <v>IDACI_4_PRI</v>
          </cell>
          <cell r="M18">
            <v>0</v>
          </cell>
          <cell r="Q18" t="str">
            <v>IDACI_4_PRI</v>
          </cell>
          <cell r="AB18">
            <v>0</v>
          </cell>
        </row>
        <row r="19">
          <cell r="B19" t="str">
            <v>IDACI_5_PRI</v>
          </cell>
          <cell r="M19">
            <v>0</v>
          </cell>
          <cell r="Q19" t="str">
            <v>IDACI_5_PRI</v>
          </cell>
          <cell r="AB19">
            <v>0</v>
          </cell>
        </row>
        <row r="20">
          <cell r="B20" t="str">
            <v>IDACI_6_PRI</v>
          </cell>
          <cell r="M20">
            <v>0</v>
          </cell>
          <cell r="Q20" t="str">
            <v>IDACI_6_PRI</v>
          </cell>
          <cell r="AB20">
            <v>0</v>
          </cell>
        </row>
        <row r="21">
          <cell r="B21" t="str">
            <v>IDACI_1_SEC</v>
          </cell>
          <cell r="M21">
            <v>0</v>
          </cell>
          <cell r="Q21" t="str">
            <v>IDACI_1_SEC</v>
          </cell>
          <cell r="AB21">
            <v>0</v>
          </cell>
        </row>
        <row r="22">
          <cell r="B22" t="str">
            <v>IDACI_2_SEC</v>
          </cell>
          <cell r="M22">
            <v>0</v>
          </cell>
          <cell r="Q22" t="str">
            <v>IDACI_2_SEC</v>
          </cell>
          <cell r="AB22">
            <v>0</v>
          </cell>
        </row>
        <row r="23">
          <cell r="B23" t="str">
            <v>IDACI_3_SEC</v>
          </cell>
          <cell r="M23">
            <v>0</v>
          </cell>
          <cell r="Q23" t="str">
            <v>IDACI_3_SEC</v>
          </cell>
          <cell r="AB23">
            <v>0</v>
          </cell>
        </row>
        <row r="24">
          <cell r="B24" t="str">
            <v>IDACI_4_SEC</v>
          </cell>
          <cell r="M24">
            <v>0</v>
          </cell>
          <cell r="Q24" t="str">
            <v>IDACI_4_SEC</v>
          </cell>
          <cell r="AB24">
            <v>0</v>
          </cell>
        </row>
        <row r="25">
          <cell r="B25" t="str">
            <v>IDACI_5_SEC</v>
          </cell>
          <cell r="M25">
            <v>0</v>
          </cell>
          <cell r="Q25" t="str">
            <v>IDACI_5_SEC</v>
          </cell>
          <cell r="AB25">
            <v>0</v>
          </cell>
        </row>
        <row r="26">
          <cell r="B26" t="str">
            <v>IDACI_6_SEC</v>
          </cell>
          <cell r="M26">
            <v>0</v>
          </cell>
          <cell r="Q26" t="str">
            <v>IDACI_6_SEC</v>
          </cell>
          <cell r="AB26">
            <v>0</v>
          </cell>
        </row>
        <row r="27">
          <cell r="B27" t="str">
            <v>EAL_1_PRI</v>
          </cell>
          <cell r="M27">
            <v>0</v>
          </cell>
          <cell r="Q27" t="str">
            <v>EAL_1_PRI</v>
          </cell>
          <cell r="AB27">
            <v>0</v>
          </cell>
        </row>
        <row r="28">
          <cell r="B28" t="str">
            <v>EAL_2_PRI</v>
          </cell>
          <cell r="M28">
            <v>0</v>
          </cell>
          <cell r="Q28" t="str">
            <v>EAL_2_PRI</v>
          </cell>
          <cell r="AB28">
            <v>0</v>
          </cell>
        </row>
        <row r="29">
          <cell r="B29" t="str">
            <v>EAL_3_PRI</v>
          </cell>
          <cell r="M29">
            <v>0</v>
          </cell>
          <cell r="Q29" t="str">
            <v>EAL_3_PRI</v>
          </cell>
          <cell r="AB29">
            <v>0</v>
          </cell>
        </row>
        <row r="30">
          <cell r="B30" t="str">
            <v>EAL_1_SEC</v>
          </cell>
          <cell r="M30">
            <v>0</v>
          </cell>
          <cell r="Q30" t="str">
            <v>EAL_1_SEC</v>
          </cell>
          <cell r="AB30">
            <v>0</v>
          </cell>
        </row>
        <row r="31">
          <cell r="B31" t="str">
            <v>EAL_2_SEC</v>
          </cell>
          <cell r="M31">
            <v>0</v>
          </cell>
          <cell r="Q31" t="str">
            <v>EAL_2_SEC</v>
          </cell>
          <cell r="AB31">
            <v>0</v>
          </cell>
        </row>
        <row r="32">
          <cell r="B32" t="str">
            <v>EAL_3_SEC</v>
          </cell>
          <cell r="M32">
            <v>0</v>
          </cell>
          <cell r="Q32" t="str">
            <v>EAL_3_SEC</v>
          </cell>
          <cell r="AB32">
            <v>0</v>
          </cell>
        </row>
        <row r="33">
          <cell r="B33" t="str">
            <v>LAC_X_Mar11</v>
          </cell>
          <cell r="M33">
            <v>0</v>
          </cell>
          <cell r="Q33" t="str">
            <v>LAC_X_Mar11</v>
          </cell>
          <cell r="AB33">
            <v>0</v>
          </cell>
        </row>
        <row r="34">
          <cell r="B34" t="str">
            <v>LAC_6_Mar11</v>
          </cell>
          <cell r="M34">
            <v>0</v>
          </cell>
          <cell r="Q34" t="str">
            <v>LAC_6_Mar11</v>
          </cell>
          <cell r="AB34">
            <v>0</v>
          </cell>
        </row>
        <row r="35">
          <cell r="B35" t="str">
            <v>LAC_12_Mar11</v>
          </cell>
          <cell r="M35">
            <v>0</v>
          </cell>
          <cell r="Q35" t="str">
            <v>LAC_12_Mar11</v>
          </cell>
          <cell r="AB35">
            <v>0</v>
          </cell>
        </row>
        <row r="36">
          <cell r="B36" t="str">
            <v>LowAtt_%_PRI_78</v>
          </cell>
          <cell r="M36">
            <v>0</v>
          </cell>
          <cell r="Q36" t="str">
            <v>LowAtt_%_PRI_78</v>
          </cell>
          <cell r="AB36">
            <v>0</v>
          </cell>
        </row>
        <row r="37">
          <cell r="B37" t="str">
            <v>LowAtt_%_PRI_73</v>
          </cell>
          <cell r="M37">
            <v>0</v>
          </cell>
          <cell r="Q37" t="str">
            <v>LowAtt_%_PRI_73</v>
          </cell>
          <cell r="AB37">
            <v>0</v>
          </cell>
        </row>
        <row r="38">
          <cell r="B38" t="str">
            <v>LowAtt_%_SEC</v>
          </cell>
          <cell r="M38">
            <v>0</v>
          </cell>
          <cell r="Q38" t="str">
            <v>LowAtt_%_SEC</v>
          </cell>
          <cell r="AB38">
            <v>0</v>
          </cell>
        </row>
        <row r="39">
          <cell r="B39" t="str">
            <v>Mobility_%_PRI</v>
          </cell>
          <cell r="M39">
            <v>0</v>
          </cell>
          <cell r="Q39" t="str">
            <v>Mobility_%_PRI</v>
          </cell>
          <cell r="AB39">
            <v>0</v>
          </cell>
        </row>
        <row r="40">
          <cell r="B40" t="str">
            <v>Mobility_%_SEC</v>
          </cell>
          <cell r="M40">
            <v>0</v>
          </cell>
          <cell r="Q40" t="str">
            <v>Mobility_%_SEC</v>
          </cell>
          <cell r="AB40">
            <v>0</v>
          </cell>
        </row>
        <row r="41">
          <cell r="B41" t="str">
            <v>Lump Sum</v>
          </cell>
          <cell r="M41">
            <v>0</v>
          </cell>
          <cell r="Q41" t="str">
            <v>Lump Sum</v>
          </cell>
          <cell r="AB41">
            <v>0</v>
          </cell>
        </row>
        <row r="52">
          <cell r="A52" t="str">
            <v>URN</v>
          </cell>
          <cell r="B52" t="str">
            <v>LAESTAB</v>
          </cell>
          <cell r="C52" t="str">
            <v>School name</v>
          </cell>
          <cell r="D52" t="str">
            <v>NOR</v>
          </cell>
          <cell r="E52" t="str">
            <v>FSM_%_PRI</v>
          </cell>
          <cell r="F52" t="str">
            <v>FSM6_%_PRI</v>
          </cell>
          <cell r="G52" t="str">
            <v>FSM_%_SEC</v>
          </cell>
          <cell r="H52" t="str">
            <v>FSM6_%_SEC</v>
          </cell>
          <cell r="I52" t="str">
            <v>IDACI_1_PRI</v>
          </cell>
          <cell r="J52" t="str">
            <v>IDACI_2_PRI</v>
          </cell>
          <cell r="K52" t="str">
            <v>IDACI_3_PRI</v>
          </cell>
          <cell r="L52" t="str">
            <v>IDACI_4_PRI</v>
          </cell>
          <cell r="M52" t="str">
            <v>IDACI_5_PRI</v>
          </cell>
          <cell r="N52" t="str">
            <v>IDACI_6_PRI</v>
          </cell>
          <cell r="O52" t="str">
            <v>IDACI_1_SEC</v>
          </cell>
          <cell r="P52" t="str">
            <v>IDACI_2_SEC</v>
          </cell>
          <cell r="Q52" t="str">
            <v>IDACI_3_SEC</v>
          </cell>
          <cell r="R52" t="str">
            <v>IDACI_4_SEC</v>
          </cell>
          <cell r="S52" t="str">
            <v>IDACI_5_SEC</v>
          </cell>
          <cell r="T52" t="str">
            <v>IDACI_6_SEC</v>
          </cell>
          <cell r="U52" t="str">
            <v>EAL_1_PRI</v>
          </cell>
          <cell r="V52" t="str">
            <v>EAL_2_PRI</v>
          </cell>
          <cell r="W52" t="str">
            <v>EAL_3_PRI</v>
          </cell>
          <cell r="X52" t="str">
            <v>EAL_1_SEC</v>
          </cell>
          <cell r="Y52" t="str">
            <v>EAL_2_SEC</v>
          </cell>
          <cell r="Z52" t="str">
            <v>EAL_3_SEC</v>
          </cell>
          <cell r="AA52" t="str">
            <v>LAC_X_Mar11</v>
          </cell>
          <cell r="AB52" t="str">
            <v>LAC_6_Mar11</v>
          </cell>
          <cell r="AC52" t="str">
            <v>LAC_12_Mar11</v>
          </cell>
          <cell r="AD52" t="str">
            <v>LowAtt_%_PRI_78</v>
          </cell>
          <cell r="AE52" t="str">
            <v>LowAtt_%_PRI_73</v>
          </cell>
          <cell r="AF52" t="str">
            <v>LowAtt_%_SEC</v>
          </cell>
          <cell r="AG52" t="str">
            <v>Mobility_%_PRI</v>
          </cell>
          <cell r="AH52" t="str">
            <v>Mobility_%_SEC</v>
          </cell>
          <cell r="AI52" t="str">
            <v>Lump Sum</v>
          </cell>
          <cell r="AJ52" t="str">
            <v>London Fringe</v>
          </cell>
          <cell r="AK52" t="str">
            <v>Total De Delegation</v>
          </cell>
        </row>
        <row r="53">
          <cell r="A53">
            <v>101187</v>
          </cell>
        </row>
        <row r="54">
          <cell r="A54">
            <v>101188</v>
          </cell>
        </row>
        <row r="55">
          <cell r="A55">
            <v>101189</v>
          </cell>
        </row>
        <row r="56">
          <cell r="A56">
            <v>101192</v>
          </cell>
        </row>
        <row r="57">
          <cell r="A57">
            <v>101193</v>
          </cell>
        </row>
        <row r="58">
          <cell r="A58">
            <v>101196</v>
          </cell>
        </row>
        <row r="59">
          <cell r="A59">
            <v>101197</v>
          </cell>
        </row>
        <row r="60">
          <cell r="A60">
            <v>101198</v>
          </cell>
        </row>
        <row r="61">
          <cell r="A61">
            <v>101200</v>
          </cell>
        </row>
        <row r="62">
          <cell r="A62">
            <v>101202</v>
          </cell>
        </row>
        <row r="63">
          <cell r="A63">
            <v>101203</v>
          </cell>
        </row>
        <row r="64">
          <cell r="A64">
            <v>101210</v>
          </cell>
        </row>
        <row r="65">
          <cell r="A65">
            <v>101211</v>
          </cell>
        </row>
        <row r="66">
          <cell r="A66">
            <v>101212</v>
          </cell>
        </row>
        <row r="67">
          <cell r="A67">
            <v>101213</v>
          </cell>
        </row>
        <row r="68">
          <cell r="A68">
            <v>101216</v>
          </cell>
        </row>
        <row r="69">
          <cell r="A69">
            <v>101219</v>
          </cell>
        </row>
        <row r="70">
          <cell r="A70">
            <v>101220</v>
          </cell>
        </row>
        <row r="71">
          <cell r="A71">
            <v>101222</v>
          </cell>
        </row>
        <row r="72">
          <cell r="A72">
            <v>101223</v>
          </cell>
        </row>
        <row r="73">
          <cell r="A73">
            <v>101224</v>
          </cell>
        </row>
        <row r="74">
          <cell r="A74">
            <v>101225</v>
          </cell>
        </row>
        <row r="75">
          <cell r="A75">
            <v>101227</v>
          </cell>
        </row>
        <row r="76">
          <cell r="A76">
            <v>101228</v>
          </cell>
        </row>
        <row r="77">
          <cell r="A77">
            <v>101229</v>
          </cell>
        </row>
        <row r="78">
          <cell r="A78">
            <v>101230</v>
          </cell>
        </row>
        <row r="79">
          <cell r="A79">
            <v>101231</v>
          </cell>
        </row>
        <row r="80">
          <cell r="A80">
            <v>101232</v>
          </cell>
        </row>
        <row r="81">
          <cell r="A81">
            <v>130357</v>
          </cell>
        </row>
        <row r="82">
          <cell r="A82">
            <v>130340</v>
          </cell>
        </row>
        <row r="83">
          <cell r="A83">
            <v>130919</v>
          </cell>
        </row>
        <row r="84">
          <cell r="A84">
            <v>131844</v>
          </cell>
        </row>
        <row r="85">
          <cell r="A85">
            <v>131845</v>
          </cell>
        </row>
        <row r="86">
          <cell r="A86">
            <v>131775</v>
          </cell>
        </row>
        <row r="87">
          <cell r="A87">
            <v>101233</v>
          </cell>
        </row>
        <row r="88">
          <cell r="A88">
            <v>101234</v>
          </cell>
        </row>
        <row r="89">
          <cell r="A89">
            <v>101235</v>
          </cell>
        </row>
        <row r="90">
          <cell r="A90">
            <v>101236</v>
          </cell>
        </row>
        <row r="91">
          <cell r="A91">
            <v>101237</v>
          </cell>
        </row>
        <row r="92">
          <cell r="A92">
            <v>101238</v>
          </cell>
        </row>
        <row r="93">
          <cell r="A93">
            <v>101239</v>
          </cell>
        </row>
        <row r="94">
          <cell r="A94">
            <v>136431</v>
          </cell>
        </row>
        <row r="95">
          <cell r="A95">
            <v>101186</v>
          </cell>
        </row>
        <row r="96">
          <cell r="A96">
            <v>101226</v>
          </cell>
        </row>
        <row r="97">
          <cell r="A97">
            <v>101206</v>
          </cell>
        </row>
        <row r="98">
          <cell r="A98">
            <v>101240</v>
          </cell>
        </row>
        <row r="99">
          <cell r="A99">
            <v>101241</v>
          </cell>
        </row>
        <row r="100">
          <cell r="A100">
            <v>101243</v>
          </cell>
        </row>
        <row r="101">
          <cell r="A101">
            <v>101244</v>
          </cell>
        </row>
        <row r="102">
          <cell r="A102">
            <v>101245</v>
          </cell>
        </row>
        <row r="103">
          <cell r="A103">
            <v>101246</v>
          </cell>
        </row>
        <row r="104">
          <cell r="A104">
            <v>133561</v>
          </cell>
        </row>
        <row r="105">
          <cell r="A105">
            <v>101247</v>
          </cell>
        </row>
        <row r="106">
          <cell r="A106">
            <v>136028</v>
          </cell>
        </row>
      </sheetData>
      <sheetData sheetId="13">
        <row r="33">
          <cell r="K33" t="str">
            <v>NOR</v>
          </cell>
        </row>
        <row r="34">
          <cell r="K34" t="str">
            <v>MFG % change</v>
          </cell>
        </row>
      </sheetData>
      <sheetData sheetId="14" refreshError="1"/>
      <sheetData sheetId="15" refreshError="1"/>
      <sheetData sheetId="16">
        <row r="2">
          <cell r="B2" t="str">
            <v>LAC_X_Mar11</v>
          </cell>
          <cell r="C2" t="str">
            <v>LAC_6_Mar11</v>
          </cell>
          <cell r="D2" t="str">
            <v>LAC_12_Mar11</v>
          </cell>
        </row>
        <row r="3">
          <cell r="B3" t="str">
            <v>FSM_%_PRI</v>
          </cell>
          <cell r="C3" t="str">
            <v>FSM6_%_PRI</v>
          </cell>
        </row>
        <row r="4">
          <cell r="B4" t="str">
            <v>EAL_1_PRI</v>
          </cell>
          <cell r="C4" t="str">
            <v>EAL_2_PRI</v>
          </cell>
          <cell r="D4" t="str">
            <v>EAL_3_PRI</v>
          </cell>
        </row>
        <row r="5">
          <cell r="B5" t="str">
            <v>FSM_%_SEC</v>
          </cell>
          <cell r="C5" t="str">
            <v>FSM6_%_SEC</v>
          </cell>
        </row>
        <row r="6">
          <cell r="B6" t="str">
            <v>EAL_1_SEC</v>
          </cell>
          <cell r="C6" t="str">
            <v>EAL_2_SEC</v>
          </cell>
          <cell r="D6" t="str">
            <v>EAL_3_SEC</v>
          </cell>
        </row>
        <row r="7">
          <cell r="B7" t="str">
            <v>LowAtt_%_PRI_78</v>
          </cell>
          <cell r="C7" t="str">
            <v>LowAtt_%_PRI_73</v>
          </cell>
        </row>
        <row r="9">
          <cell r="C9" t="str">
            <v>NOR</v>
          </cell>
        </row>
        <row r="10">
          <cell r="C10" t="str">
            <v>NOR_Primary</v>
          </cell>
          <cell r="D10" t="str">
            <v>MP</v>
          </cell>
          <cell r="E10" t="str">
            <v>Primary</v>
          </cell>
        </row>
        <row r="11">
          <cell r="C11" t="str">
            <v>NOR_Secondary</v>
          </cell>
          <cell r="D11" t="str">
            <v>MS</v>
          </cell>
          <cell r="E11" t="str">
            <v>Secondary</v>
          </cell>
        </row>
        <row r="12">
          <cell r="C12" t="str">
            <v>NOR_KS3</v>
          </cell>
          <cell r="D12" t="str">
            <v>PS</v>
          </cell>
          <cell r="E12" t="str">
            <v>Primary</v>
          </cell>
        </row>
        <row r="13">
          <cell r="C13" t="str">
            <v>NOR_KS4</v>
          </cell>
          <cell r="D13" t="str">
            <v>SS</v>
          </cell>
          <cell r="E13" t="str">
            <v>Secondary</v>
          </cell>
        </row>
        <row r="14">
          <cell r="C14" t="str">
            <v>FSM_%_PRI</v>
          </cell>
        </row>
        <row r="15">
          <cell r="C15" t="str">
            <v>FSM6_%_PRI</v>
          </cell>
        </row>
        <row r="16">
          <cell r="C16" t="str">
            <v>FSM_%_SEC</v>
          </cell>
        </row>
        <row r="17">
          <cell r="C17" t="str">
            <v>FSM6_%_SEC</v>
          </cell>
        </row>
        <row r="18">
          <cell r="C18" t="str">
            <v>EAL_1_PRI</v>
          </cell>
        </row>
        <row r="19">
          <cell r="C19" t="str">
            <v>EAL_2_PRI</v>
          </cell>
        </row>
        <row r="20">
          <cell r="C20" t="str">
            <v>EAL_3_PRI</v>
          </cell>
        </row>
        <row r="21">
          <cell r="C21" t="str">
            <v>EAL_1_SEC</v>
          </cell>
        </row>
        <row r="22">
          <cell r="C22" t="str">
            <v>EAL_2_SEC</v>
          </cell>
        </row>
        <row r="23">
          <cell r="C23" t="str">
            <v>EAL_3_SEC</v>
          </cell>
        </row>
        <row r="24">
          <cell r="C24" t="str">
            <v>LAC_X_Mar11</v>
          </cell>
        </row>
        <row r="25">
          <cell r="C25" t="str">
            <v>LAC_6_Mar11</v>
          </cell>
        </row>
        <row r="26">
          <cell r="C26" t="str">
            <v>LAC_12_Mar11</v>
          </cell>
        </row>
        <row r="27">
          <cell r="C27" t="str">
            <v>LowAtt_%_PRI_78</v>
          </cell>
        </row>
        <row r="28">
          <cell r="C28" t="str">
            <v>LowAtt_%_PRI_73</v>
          </cell>
        </row>
        <row r="29">
          <cell r="C29" t="str">
            <v>LowAtt_%_SEC</v>
          </cell>
        </row>
        <row r="30">
          <cell r="C30" t="str">
            <v>Mobility_%_PRI</v>
          </cell>
        </row>
        <row r="31">
          <cell r="C31" t="str">
            <v>Mobility_%_SEC</v>
          </cell>
        </row>
      </sheetData>
      <sheetData sheetId="17">
        <row r="1">
          <cell r="D1" t="str">
            <v>% change (per pupil)</v>
          </cell>
          <cell r="E1" t="str">
            <v>Indicator: NOR</v>
          </cell>
        </row>
        <row r="2">
          <cell r="D2">
            <v>9.4282211405690111E-2</v>
          </cell>
          <cell r="E2">
            <v>421</v>
          </cell>
        </row>
        <row r="3">
          <cell r="D3">
            <v>0.1797022440060462</v>
          </cell>
          <cell r="E3">
            <v>331</v>
          </cell>
        </row>
        <row r="4">
          <cell r="D4">
            <v>0.10222390816289015</v>
          </cell>
          <cell r="E4">
            <v>657</v>
          </cell>
        </row>
        <row r="5">
          <cell r="D5">
            <v>9.0979983233906922E-2</v>
          </cell>
          <cell r="E5">
            <v>478</v>
          </cell>
        </row>
        <row r="6">
          <cell r="D6">
            <v>8.0566163398333293E-2</v>
          </cell>
          <cell r="E6">
            <v>553</v>
          </cell>
        </row>
        <row r="7">
          <cell r="D7">
            <v>8.5288450856513653E-2</v>
          </cell>
          <cell r="E7">
            <v>467</v>
          </cell>
        </row>
        <row r="8">
          <cell r="D8">
            <v>0.20839422412011005</v>
          </cell>
          <cell r="E8">
            <v>352</v>
          </cell>
        </row>
        <row r="9">
          <cell r="D9">
            <v>5.0345934276131092E-2</v>
          </cell>
          <cell r="E9">
            <v>786</v>
          </cell>
        </row>
        <row r="10">
          <cell r="D10">
            <v>0.10265765538388405</v>
          </cell>
          <cell r="E10">
            <v>348</v>
          </cell>
        </row>
        <row r="11">
          <cell r="D11">
            <v>0.10257799043885106</v>
          </cell>
          <cell r="E11">
            <v>471</v>
          </cell>
        </row>
        <row r="12">
          <cell r="D12">
            <v>0.28394124078668392</v>
          </cell>
          <cell r="E12">
            <v>362</v>
          </cell>
        </row>
        <row r="13">
          <cell r="D13">
            <v>0.18402002152680658</v>
          </cell>
          <cell r="E13">
            <v>259</v>
          </cell>
        </row>
        <row r="14">
          <cell r="D14">
            <v>1.9998882971429131E-2</v>
          </cell>
          <cell r="E14">
            <v>252</v>
          </cell>
        </row>
        <row r="15">
          <cell r="D15">
            <v>0.1925700876551886</v>
          </cell>
          <cell r="E15">
            <v>324</v>
          </cell>
        </row>
        <row r="16">
          <cell r="D16">
            <v>0.22138873155074751</v>
          </cell>
          <cell r="E16">
            <v>331</v>
          </cell>
        </row>
        <row r="17">
          <cell r="D17">
            <v>2.4461093072612159E-2</v>
          </cell>
          <cell r="E17">
            <v>327</v>
          </cell>
        </row>
        <row r="18">
          <cell r="D18">
            <v>0.10837067898641807</v>
          </cell>
          <cell r="E18">
            <v>440</v>
          </cell>
        </row>
        <row r="19">
          <cell r="D19">
            <v>0.12549548398301932</v>
          </cell>
          <cell r="E19">
            <v>412</v>
          </cell>
        </row>
        <row r="20">
          <cell r="D20">
            <v>2.4829626285339045E-2</v>
          </cell>
          <cell r="E20">
            <v>659</v>
          </cell>
        </row>
        <row r="21">
          <cell r="D21">
            <v>0.18925365534634314</v>
          </cell>
          <cell r="E21">
            <v>242</v>
          </cell>
        </row>
        <row r="22">
          <cell r="D22">
            <v>9.9647456575113286E-2</v>
          </cell>
          <cell r="E22">
            <v>273</v>
          </cell>
        </row>
        <row r="23">
          <cell r="D23">
            <v>0.11924751364875757</v>
          </cell>
          <cell r="E23">
            <v>377</v>
          </cell>
        </row>
        <row r="24">
          <cell r="D24">
            <v>0.17020628102405924</v>
          </cell>
          <cell r="E24">
            <v>417</v>
          </cell>
        </row>
        <row r="25">
          <cell r="D25">
            <v>9.319679795633086E-2</v>
          </cell>
          <cell r="E25">
            <v>422</v>
          </cell>
        </row>
        <row r="26">
          <cell r="D26">
            <v>0.14038003389454939</v>
          </cell>
          <cell r="E26">
            <v>409</v>
          </cell>
        </row>
        <row r="27">
          <cell r="D27">
            <v>8.8261980835681264E-2</v>
          </cell>
          <cell r="E27">
            <v>707</v>
          </cell>
        </row>
        <row r="28">
          <cell r="D28">
            <v>0.1199402360153994</v>
          </cell>
          <cell r="E28">
            <v>436</v>
          </cell>
        </row>
        <row r="29">
          <cell r="D29">
            <v>8.5184623321033617E-2</v>
          </cell>
          <cell r="E29">
            <v>414</v>
          </cell>
        </row>
        <row r="30">
          <cell r="D30">
            <v>0.12828835069692521</v>
          </cell>
          <cell r="E30">
            <v>468</v>
          </cell>
        </row>
        <row r="31">
          <cell r="D31">
            <v>3.8636252621504857E-2</v>
          </cell>
          <cell r="E31">
            <v>617</v>
          </cell>
        </row>
        <row r="32">
          <cell r="D32">
            <v>7.0790019995118261E-2</v>
          </cell>
          <cell r="E32">
            <v>434</v>
          </cell>
        </row>
        <row r="33">
          <cell r="D33">
            <v>0.11138020466871357</v>
          </cell>
          <cell r="E33">
            <v>623</v>
          </cell>
        </row>
        <row r="34">
          <cell r="D34">
            <v>0.17438015604766149</v>
          </cell>
          <cell r="E34">
            <v>408</v>
          </cell>
        </row>
        <row r="35">
          <cell r="D35">
            <v>3.6270218479385385E-2</v>
          </cell>
          <cell r="E35">
            <v>929</v>
          </cell>
        </row>
        <row r="36">
          <cell r="D36">
            <v>0.21924636799036021</v>
          </cell>
          <cell r="E36">
            <v>410</v>
          </cell>
        </row>
        <row r="37">
          <cell r="D37">
            <v>0.1141460490351224</v>
          </cell>
          <cell r="E37">
            <v>343</v>
          </cell>
        </row>
        <row r="38">
          <cell r="D38">
            <v>0.20787132611890649</v>
          </cell>
          <cell r="E38">
            <v>262</v>
          </cell>
        </row>
        <row r="39">
          <cell r="D39">
            <v>0.13497871917330648</v>
          </cell>
          <cell r="E39">
            <v>312</v>
          </cell>
        </row>
        <row r="40">
          <cell r="D40">
            <v>0.10184509783668762</v>
          </cell>
          <cell r="E40">
            <v>360</v>
          </cell>
        </row>
        <row r="41">
          <cell r="D41">
            <v>0.28952290439490486</v>
          </cell>
          <cell r="E41">
            <v>192</v>
          </cell>
        </row>
        <row r="42">
          <cell r="D42">
            <v>0.1585536898920745</v>
          </cell>
          <cell r="E42">
            <v>210</v>
          </cell>
        </row>
        <row r="43">
          <cell r="D43">
            <v>-0.23963751151505483</v>
          </cell>
          <cell r="E43">
            <v>161</v>
          </cell>
        </row>
        <row r="44">
          <cell r="D44">
            <v>9.8887056163276892E-4</v>
          </cell>
          <cell r="E44">
            <v>713</v>
          </cell>
        </row>
        <row r="45">
          <cell r="D45">
            <v>2.1502156315523997E-2</v>
          </cell>
          <cell r="E45">
            <v>738</v>
          </cell>
        </row>
        <row r="46">
          <cell r="D46">
            <v>6.964662363529453E-2</v>
          </cell>
          <cell r="E46">
            <v>817</v>
          </cell>
        </row>
        <row r="47">
          <cell r="D47">
            <v>-5.3781202799878186E-3</v>
          </cell>
          <cell r="E47">
            <v>1084</v>
          </cell>
        </row>
        <row r="48">
          <cell r="D48">
            <v>-3.2718134606882027E-2</v>
          </cell>
          <cell r="E48">
            <v>1381</v>
          </cell>
        </row>
        <row r="49">
          <cell r="D49">
            <v>-5.9262398464117502E-2</v>
          </cell>
          <cell r="E49">
            <v>950</v>
          </cell>
        </row>
        <row r="50">
          <cell r="D50">
            <v>-1.7847160827058197E-2</v>
          </cell>
          <cell r="E50">
            <v>1453</v>
          </cell>
        </row>
        <row r="51">
          <cell r="D51">
            <v>-6.0642044714679363E-2</v>
          </cell>
          <cell r="E51">
            <v>1466</v>
          </cell>
        </row>
        <row r="52">
          <cell r="D52">
            <v>-1.1416775685397198E-2</v>
          </cell>
          <cell r="E52">
            <v>1442</v>
          </cell>
        </row>
        <row r="53">
          <cell r="D53">
            <v>-3.4691839157221252E-2</v>
          </cell>
          <cell r="E53">
            <v>1164</v>
          </cell>
        </row>
        <row r="54">
          <cell r="D54">
            <v>-6.291521902303629E-3</v>
          </cell>
          <cell r="E54">
            <v>900</v>
          </cell>
        </row>
        <row r="55">
          <cell r="D55">
            <v>-3.4214675155200963E-3</v>
          </cell>
          <cell r="E55">
            <v>1017</v>
          </cell>
        </row>
      </sheetData>
      <sheetData sheetId="1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School summary"/>
      <sheetName val="De Delegation"/>
      <sheetName val="Summary Data"/>
      <sheetName val="Pro Forma"/>
      <sheetName val="Pro Forma Commentary"/>
      <sheetName val="Look Up"/>
      <sheetName val="Chart_Data"/>
      <sheetName val="References"/>
    </sheetNames>
    <sheetDataSet>
      <sheetData sheetId="0">
        <row r="6">
          <cell r="O6" t="str">
            <v>Barking and Dagenham</v>
          </cell>
        </row>
      </sheetData>
      <sheetData sheetId="1"/>
      <sheetData sheetId="2">
        <row r="5">
          <cell r="A5" t="str">
            <v>URN</v>
          </cell>
          <cell r="B5" t="str">
            <v>LAESTAB</v>
          </cell>
          <cell r="C5" t="str">
            <v>School_Name</v>
          </cell>
          <cell r="D5" t="str">
            <v>Local_Authority</v>
          </cell>
          <cell r="E5" t="str">
            <v>Phase</v>
          </cell>
          <cell r="F5" t="str">
            <v xml:space="preserve">Academy Type </v>
          </cell>
          <cell r="G5" t="str">
            <v>London Fringe</v>
          </cell>
          <cell r="H5" t="str">
            <v>NOR</v>
          </cell>
          <cell r="I5" t="str">
            <v>NOR_Primary</v>
          </cell>
          <cell r="J5" t="str">
            <v>NOR_Secondary</v>
          </cell>
          <cell r="K5" t="str">
            <v>NOR_KS3</v>
          </cell>
          <cell r="L5" t="str">
            <v>NOR_KS4</v>
          </cell>
          <cell r="M5" t="str">
            <v>Reception Difference</v>
          </cell>
          <cell r="N5" t="str">
            <v>FSM_%_PRI</v>
          </cell>
          <cell r="O5" t="str">
            <v>FSM6_%_PRI</v>
          </cell>
          <cell r="P5" t="str">
            <v>FSM_%_SEC</v>
          </cell>
          <cell r="Q5" t="str">
            <v>FSM6_%_SEC</v>
          </cell>
          <cell r="R5" t="str">
            <v>IDACI_0_PRI</v>
          </cell>
          <cell r="S5" t="str">
            <v>IDACI_1_PRI</v>
          </cell>
          <cell r="T5" t="str">
            <v>IDACI_2_PRI</v>
          </cell>
          <cell r="U5" t="str">
            <v>IDACI_3_PRI</v>
          </cell>
          <cell r="V5" t="str">
            <v>IDACI_4_PRI</v>
          </cell>
          <cell r="W5" t="str">
            <v>IDACI_5_PRI</v>
          </cell>
          <cell r="X5" t="str">
            <v>IDACI_6_PRI</v>
          </cell>
          <cell r="Y5" t="str">
            <v>IDACI_0_SEC</v>
          </cell>
          <cell r="Z5" t="str">
            <v>IDACI_1_SEC</v>
          </cell>
          <cell r="AA5" t="str">
            <v>IDACI_2_SEC</v>
          </cell>
          <cell r="AB5" t="str">
            <v>IDACI_3_SEC</v>
          </cell>
          <cell r="AC5" t="str">
            <v>IDACI_4_SEC</v>
          </cell>
          <cell r="AD5" t="str">
            <v>IDACI_5_SEC</v>
          </cell>
          <cell r="AE5" t="str">
            <v>IDACI_6_SEC</v>
          </cell>
          <cell r="AF5" t="str">
            <v>EAL_1_PRI</v>
          </cell>
          <cell r="AG5" t="str">
            <v>EAL_2_PRI</v>
          </cell>
          <cell r="AH5" t="str">
            <v>EAL_3_PRI</v>
          </cell>
          <cell r="AI5" t="str">
            <v>EAL_1_SEC</v>
          </cell>
          <cell r="AJ5" t="str">
            <v>EAL_2_SEC</v>
          </cell>
          <cell r="AK5" t="str">
            <v>EAL_3_SEC</v>
          </cell>
          <cell r="AL5" t="str">
            <v>LAC_X_Mar11</v>
          </cell>
          <cell r="AM5" t="str">
            <v>LAC_6_Mar11</v>
          </cell>
          <cell r="AN5" t="str">
            <v>LAC_12_Mar11</v>
          </cell>
          <cell r="AO5" t="str">
            <v>LowAtt_%_PRI_78</v>
          </cell>
          <cell r="AP5" t="str">
            <v>LowAtt_%_PRI_73</v>
          </cell>
          <cell r="AQ5" t="str">
            <v>LowAtt_%_SEC</v>
          </cell>
          <cell r="AR5" t="str">
            <v>Mobility_%_PRI</v>
          </cell>
          <cell r="AS5" t="str">
            <v>Mobility_%_SEC</v>
          </cell>
          <cell r="AT5" t="str">
            <v>Notes</v>
          </cell>
        </row>
        <row r="6">
          <cell r="A6">
            <v>101187</v>
          </cell>
          <cell r="B6">
            <v>3012004</v>
          </cell>
          <cell r="C6" t="str">
            <v>DOROTHY BARLEY JUNIOR SCHOOL</v>
          </cell>
          <cell r="D6">
            <v>301</v>
          </cell>
          <cell r="E6" t="str">
            <v>PS</v>
          </cell>
          <cell r="F6" t="str">
            <v>NULL</v>
          </cell>
          <cell r="G6">
            <v>1</v>
          </cell>
          <cell r="H6">
            <v>421</v>
          </cell>
          <cell r="I6">
            <v>421</v>
          </cell>
          <cell r="J6">
            <v>0</v>
          </cell>
          <cell r="K6">
            <v>0</v>
          </cell>
          <cell r="L6">
            <v>0</v>
          </cell>
          <cell r="M6">
            <v>0</v>
          </cell>
          <cell r="N6">
            <v>0.35764705882352898</v>
          </cell>
          <cell r="O6">
            <v>0.43062200956937802</v>
          </cell>
          <cell r="P6" t="str">
            <v>NULL</v>
          </cell>
          <cell r="Q6" t="str">
            <v>NULL</v>
          </cell>
          <cell r="R6">
            <v>1.20772946859903E-2</v>
          </cell>
          <cell r="S6">
            <v>0</v>
          </cell>
          <cell r="T6">
            <v>9.6618357487922701E-3</v>
          </cell>
          <cell r="U6">
            <v>0.59420289855072495</v>
          </cell>
          <cell r="V6">
            <v>0.26086956521739102</v>
          </cell>
          <cell r="W6">
            <v>0.11835748792270499</v>
          </cell>
          <cell r="X6">
            <v>4.8309178743961402E-3</v>
          </cell>
          <cell r="Y6" t="str">
            <v>NULL</v>
          </cell>
          <cell r="Z6" t="str">
            <v>NULL</v>
          </cell>
          <cell r="AA6" t="str">
            <v>NULL</v>
          </cell>
          <cell r="AB6" t="str">
            <v>NULL</v>
          </cell>
          <cell r="AC6" t="str">
            <v>NULL</v>
          </cell>
          <cell r="AD6" t="str">
            <v>NULL</v>
          </cell>
          <cell r="AE6" t="str">
            <v>NULL</v>
          </cell>
          <cell r="AF6">
            <v>3.0805687203791499E-2</v>
          </cell>
          <cell r="AG6">
            <v>4.2654028436019002E-2</v>
          </cell>
          <cell r="AH6">
            <v>5.2132701421800903E-2</v>
          </cell>
          <cell r="AI6" t="str">
            <v>NULL</v>
          </cell>
          <cell r="AJ6" t="str">
            <v>NULL</v>
          </cell>
          <cell r="AK6" t="str">
            <v>NULL</v>
          </cell>
          <cell r="AL6">
            <v>7.1770334928229667E-3</v>
          </cell>
          <cell r="AM6">
            <v>2.3923444976076554E-3</v>
          </cell>
          <cell r="AN6">
            <v>2.3923444976076554E-3</v>
          </cell>
          <cell r="AO6">
            <v>0.27722772277227697</v>
          </cell>
          <cell r="AP6">
            <v>0.20792079207920799</v>
          </cell>
          <cell r="AQ6" t="str">
            <v>NULL</v>
          </cell>
          <cell r="AR6">
            <v>7.7647058823529402E-2</v>
          </cell>
          <cell r="AS6" t="str">
            <v>NULL</v>
          </cell>
          <cell r="AT6" t="str">
            <v xml:space="preserve"> </v>
          </cell>
        </row>
        <row r="7">
          <cell r="A7">
            <v>101188</v>
          </cell>
          <cell r="B7">
            <v>3012005</v>
          </cell>
          <cell r="C7" t="str">
            <v>DOROTHY BARLEY INFANTS</v>
          </cell>
          <cell r="D7">
            <v>301</v>
          </cell>
          <cell r="E7" t="str">
            <v>PS</v>
          </cell>
          <cell r="F7" t="str">
            <v>NULL</v>
          </cell>
          <cell r="G7">
            <v>1</v>
          </cell>
          <cell r="H7">
            <v>331</v>
          </cell>
          <cell r="I7">
            <v>331</v>
          </cell>
          <cell r="J7">
            <v>0</v>
          </cell>
          <cell r="K7">
            <v>0</v>
          </cell>
          <cell r="L7">
            <v>0</v>
          </cell>
          <cell r="M7">
            <v>-4</v>
          </cell>
          <cell r="N7">
            <v>0.327217125382263</v>
          </cell>
          <cell r="O7">
            <v>0.32407407407407407</v>
          </cell>
          <cell r="P7" t="str">
            <v>NULL</v>
          </cell>
          <cell r="Q7" t="str">
            <v>NULL</v>
          </cell>
          <cell r="R7">
            <v>0</v>
          </cell>
          <cell r="S7">
            <v>0</v>
          </cell>
          <cell r="T7">
            <v>6.9204152249135002E-3</v>
          </cell>
          <cell r="U7">
            <v>0.60207612456747395</v>
          </cell>
          <cell r="V7">
            <v>0.27335640138408301</v>
          </cell>
          <cell r="W7">
            <v>0.110726643598616</v>
          </cell>
          <cell r="X7">
            <v>6.9204152249135002E-3</v>
          </cell>
          <cell r="Y7" t="str">
            <v>NULL</v>
          </cell>
          <cell r="Z7" t="str">
            <v>NULL</v>
          </cell>
          <cell r="AA7" t="str">
            <v>NULL</v>
          </cell>
          <cell r="AB7" t="str">
            <v>NULL</v>
          </cell>
          <cell r="AC7" t="str">
            <v>NULL</v>
          </cell>
          <cell r="AD7" t="str">
            <v>NULL</v>
          </cell>
          <cell r="AE7" t="str">
            <v>NULL</v>
          </cell>
          <cell r="AF7">
            <v>1.8181818181818198E-2</v>
          </cell>
          <cell r="AG7">
            <v>0.15</v>
          </cell>
          <cell r="AH7">
            <v>0.30909090909090903</v>
          </cell>
          <cell r="AI7" t="str">
            <v>NULL</v>
          </cell>
          <cell r="AJ7" t="str">
            <v>NULL</v>
          </cell>
          <cell r="AK7" t="str">
            <v>NULL</v>
          </cell>
          <cell r="AL7">
            <v>6.1728395061728392E-3</v>
          </cell>
          <cell r="AM7">
            <v>3.0864197530864196E-3</v>
          </cell>
          <cell r="AN7">
            <v>3.0864197530864196E-3</v>
          </cell>
          <cell r="AO7">
            <v>0.29953917050691198</v>
          </cell>
          <cell r="AP7">
            <v>0.211981566820276</v>
          </cell>
          <cell r="AQ7" t="str">
            <v>NULL</v>
          </cell>
          <cell r="AR7">
            <v>9.54545454545455E-2</v>
          </cell>
          <cell r="AS7" t="str">
            <v>NULL</v>
          </cell>
          <cell r="AT7" t="str">
            <v xml:space="preserve"> </v>
          </cell>
        </row>
        <row r="8">
          <cell r="A8">
            <v>101189</v>
          </cell>
          <cell r="B8">
            <v>3012006</v>
          </cell>
          <cell r="C8" t="str">
            <v>EASTBURY PRIMARY</v>
          </cell>
          <cell r="D8">
            <v>301</v>
          </cell>
          <cell r="E8" t="str">
            <v>PS</v>
          </cell>
          <cell r="F8" t="str">
            <v>NULL</v>
          </cell>
          <cell r="G8">
            <v>1</v>
          </cell>
          <cell r="H8">
            <v>657</v>
          </cell>
          <cell r="I8">
            <v>657</v>
          </cell>
          <cell r="J8">
            <v>0</v>
          </cell>
          <cell r="K8">
            <v>0</v>
          </cell>
          <cell r="L8">
            <v>0</v>
          </cell>
          <cell r="M8">
            <v>4</v>
          </cell>
          <cell r="N8">
            <v>0.31397174254317101</v>
          </cell>
          <cell r="O8">
            <v>0.35602094240837695</v>
          </cell>
          <cell r="P8" t="str">
            <v>NULL</v>
          </cell>
          <cell r="Q8" t="str">
            <v>NULL</v>
          </cell>
          <cell r="R8">
            <v>2.4561403508771899E-2</v>
          </cell>
          <cell r="S8">
            <v>6.8421052631578994E-2</v>
          </cell>
          <cell r="T8">
            <v>2.6315789473684199E-2</v>
          </cell>
          <cell r="U8">
            <v>0.215789473684211</v>
          </cell>
          <cell r="V8">
            <v>0.18245614035087701</v>
          </cell>
          <cell r="W8">
            <v>0.452631578947368</v>
          </cell>
          <cell r="X8">
            <v>2.9824561403508799E-2</v>
          </cell>
          <cell r="Y8" t="str">
            <v>NULL</v>
          </cell>
          <cell r="Z8" t="str">
            <v>NULL</v>
          </cell>
          <cell r="AA8" t="str">
            <v>NULL</v>
          </cell>
          <cell r="AB8" t="str">
            <v>NULL</v>
          </cell>
          <cell r="AC8" t="str">
            <v>NULL</v>
          </cell>
          <cell r="AD8" t="str">
            <v>NULL</v>
          </cell>
          <cell r="AE8" t="str">
            <v>NULL</v>
          </cell>
          <cell r="AF8">
            <v>3.5984848484848501E-2</v>
          </cell>
          <cell r="AG8">
            <v>0.19507575757575801</v>
          </cell>
          <cell r="AH8">
            <v>0.30492424242424199</v>
          </cell>
          <cell r="AI8" t="str">
            <v>NULL</v>
          </cell>
          <cell r="AJ8" t="str">
            <v>NULL</v>
          </cell>
          <cell r="AK8" t="str">
            <v>NULL</v>
          </cell>
          <cell r="AL8">
            <v>5.235602094240838E-3</v>
          </cell>
          <cell r="AM8">
            <v>5.235602094240838E-3</v>
          </cell>
          <cell r="AN8">
            <v>5.235602094240838E-3</v>
          </cell>
          <cell r="AO8">
            <v>0.374074074074074</v>
          </cell>
          <cell r="AP8">
            <v>0.281481481481482</v>
          </cell>
          <cell r="AQ8" t="str">
            <v>NULL</v>
          </cell>
          <cell r="AR8">
            <v>0.20943396226415101</v>
          </cell>
          <cell r="AS8" t="str">
            <v>NULL</v>
          </cell>
          <cell r="AT8" t="str">
            <v xml:space="preserve"> </v>
          </cell>
        </row>
        <row r="9">
          <cell r="A9">
            <v>101192</v>
          </cell>
          <cell r="B9">
            <v>3012009</v>
          </cell>
          <cell r="C9" t="str">
            <v>Manor Junior School</v>
          </cell>
          <cell r="D9">
            <v>301</v>
          </cell>
          <cell r="E9" t="str">
            <v>PS</v>
          </cell>
          <cell r="F9" t="str">
            <v>NULL</v>
          </cell>
          <cell r="G9">
            <v>1</v>
          </cell>
          <cell r="H9">
            <v>478</v>
          </cell>
          <cell r="I9">
            <v>478</v>
          </cell>
          <cell r="J9">
            <v>0</v>
          </cell>
          <cell r="K9">
            <v>0</v>
          </cell>
          <cell r="L9">
            <v>0</v>
          </cell>
          <cell r="M9">
            <v>0</v>
          </cell>
          <cell r="N9">
            <v>0.14405010438413399</v>
          </cell>
          <cell r="O9">
            <v>0.20416666666666669</v>
          </cell>
          <cell r="P9" t="str">
            <v>NULL</v>
          </cell>
          <cell r="Q9" t="str">
            <v>NULL</v>
          </cell>
          <cell r="R9">
            <v>9.6234309623431005E-2</v>
          </cell>
          <cell r="S9">
            <v>0.30962343096234302</v>
          </cell>
          <cell r="T9">
            <v>0.171548117154812</v>
          </cell>
          <cell r="U9">
            <v>0.36192468619246898</v>
          </cell>
          <cell r="V9">
            <v>2.92887029288703E-2</v>
          </cell>
          <cell r="W9">
            <v>2.5104602510460299E-2</v>
          </cell>
          <cell r="X9">
            <v>6.2761506276150601E-3</v>
          </cell>
          <cell r="Y9" t="str">
            <v>NULL</v>
          </cell>
          <cell r="Z9" t="str">
            <v>NULL</v>
          </cell>
          <cell r="AA9" t="str">
            <v>NULL</v>
          </cell>
          <cell r="AB9" t="str">
            <v>NULL</v>
          </cell>
          <cell r="AC9" t="str">
            <v>NULL</v>
          </cell>
          <cell r="AD9" t="str">
            <v>NULL</v>
          </cell>
          <cell r="AE9" t="str">
            <v>NULL</v>
          </cell>
          <cell r="AF9">
            <v>0</v>
          </cell>
          <cell r="AG9">
            <v>6.2630480167014599E-3</v>
          </cell>
          <cell r="AH9">
            <v>2.0876826722338201E-2</v>
          </cell>
          <cell r="AI9" t="str">
            <v>NULL</v>
          </cell>
          <cell r="AJ9" t="str">
            <v>NULL</v>
          </cell>
          <cell r="AK9" t="str">
            <v>NULL</v>
          </cell>
          <cell r="AL9">
            <v>2.0833333333333333E-3</v>
          </cell>
          <cell r="AM9">
            <v>2.0833333333333333E-3</v>
          </cell>
          <cell r="AN9">
            <v>2.0833333333333333E-3</v>
          </cell>
          <cell r="AO9">
            <v>0.151260504201681</v>
          </cell>
          <cell r="AP9">
            <v>0.109243697478992</v>
          </cell>
          <cell r="AQ9" t="str">
            <v>NULL</v>
          </cell>
          <cell r="AR9">
            <v>4.3841336116910198E-2</v>
          </cell>
          <cell r="AS9" t="str">
            <v>NULL</v>
          </cell>
          <cell r="AT9" t="str">
            <v xml:space="preserve"> </v>
          </cell>
        </row>
        <row r="10">
          <cell r="A10">
            <v>101193</v>
          </cell>
          <cell r="B10">
            <v>3012010</v>
          </cell>
          <cell r="C10" t="str">
            <v>Manor Infant School</v>
          </cell>
          <cell r="D10">
            <v>301</v>
          </cell>
          <cell r="E10" t="str">
            <v>PS</v>
          </cell>
          <cell r="F10" t="str">
            <v>NULL</v>
          </cell>
          <cell r="G10">
            <v>1</v>
          </cell>
          <cell r="H10">
            <v>553</v>
          </cell>
          <cell r="I10">
            <v>553</v>
          </cell>
          <cell r="J10">
            <v>0</v>
          </cell>
          <cell r="K10">
            <v>0</v>
          </cell>
          <cell r="L10">
            <v>0</v>
          </cell>
          <cell r="M10">
            <v>2</v>
          </cell>
          <cell r="N10">
            <v>0.115596330275229</v>
          </cell>
          <cell r="O10">
            <v>0.15833333333333333</v>
          </cell>
          <cell r="P10" t="str">
            <v>NULL</v>
          </cell>
          <cell r="Q10" t="str">
            <v>NULL</v>
          </cell>
          <cell r="R10">
            <v>8.5510688836104506E-2</v>
          </cell>
          <cell r="S10">
            <v>0.23990498812351499</v>
          </cell>
          <cell r="T10">
            <v>0.18527315914489301</v>
          </cell>
          <cell r="U10">
            <v>0.351543942992874</v>
          </cell>
          <cell r="V10">
            <v>6.1757719714964403E-2</v>
          </cell>
          <cell r="W10">
            <v>5.7007125890736303E-2</v>
          </cell>
          <cell r="X10">
            <v>1.9002375296912101E-2</v>
          </cell>
          <cell r="Y10" t="str">
            <v>NULL</v>
          </cell>
          <cell r="Z10" t="str">
            <v>NULL</v>
          </cell>
          <cell r="AA10" t="str">
            <v>NULL</v>
          </cell>
          <cell r="AB10" t="str">
            <v>NULL</v>
          </cell>
          <cell r="AC10" t="str">
            <v>NULL</v>
          </cell>
          <cell r="AD10" t="str">
            <v>NULL</v>
          </cell>
          <cell r="AE10" t="str">
            <v>NULL</v>
          </cell>
          <cell r="AF10">
            <v>9.0361445783132502E-2</v>
          </cell>
          <cell r="AG10">
            <v>0.391566265060241</v>
          </cell>
          <cell r="AH10">
            <v>0.68072289156626498</v>
          </cell>
          <cell r="AI10" t="str">
            <v>NULL</v>
          </cell>
          <cell r="AJ10" t="str">
            <v>NULL</v>
          </cell>
          <cell r="AK10" t="str">
            <v>NULL</v>
          </cell>
          <cell r="AL10" t="str">
            <v>NULL</v>
          </cell>
          <cell r="AM10" t="str">
            <v>NULL</v>
          </cell>
          <cell r="AN10" t="str">
            <v>NULL</v>
          </cell>
          <cell r="AO10">
            <v>0.204301075268817</v>
          </cell>
          <cell r="AP10">
            <v>0.13620071684587801</v>
          </cell>
          <cell r="AQ10" t="str">
            <v>NULL</v>
          </cell>
          <cell r="AR10">
            <v>2.04081632653061E-2</v>
          </cell>
          <cell r="AS10" t="str">
            <v>NULL</v>
          </cell>
          <cell r="AT10" t="str">
            <v xml:space="preserve"> </v>
          </cell>
        </row>
        <row r="11">
          <cell r="A11">
            <v>101196</v>
          </cell>
          <cell r="B11">
            <v>3012013</v>
          </cell>
          <cell r="C11" t="str">
            <v>NORTHBURY JUNIOR SCHOOL</v>
          </cell>
          <cell r="D11">
            <v>301</v>
          </cell>
          <cell r="E11" t="str">
            <v>PS</v>
          </cell>
          <cell r="F11" t="str">
            <v>NULL</v>
          </cell>
          <cell r="G11">
            <v>1</v>
          </cell>
          <cell r="H11">
            <v>467</v>
          </cell>
          <cell r="I11">
            <v>467</v>
          </cell>
          <cell r="J11">
            <v>0</v>
          </cell>
          <cell r="K11">
            <v>0</v>
          </cell>
          <cell r="L11">
            <v>0</v>
          </cell>
          <cell r="M11">
            <v>0</v>
          </cell>
          <cell r="N11">
            <v>0.37068965517241398</v>
          </cell>
          <cell r="O11">
            <v>0.50909090909090904</v>
          </cell>
          <cell r="P11" t="str">
            <v>NULL</v>
          </cell>
          <cell r="Q11" t="str">
            <v>NULL</v>
          </cell>
          <cell r="R11">
            <v>1.5590200445434301E-2</v>
          </cell>
          <cell r="S11">
            <v>9.7995545657015598E-2</v>
          </cell>
          <cell r="T11">
            <v>1.3363028953229401E-2</v>
          </cell>
          <cell r="U11">
            <v>0.16926503340757201</v>
          </cell>
          <cell r="V11">
            <v>0.15144766146993299</v>
          </cell>
          <cell r="W11">
            <v>0.32516703786191498</v>
          </cell>
          <cell r="X11">
            <v>0.22717149220489999</v>
          </cell>
          <cell r="Y11" t="str">
            <v>NULL</v>
          </cell>
          <cell r="Z11" t="str">
            <v>NULL</v>
          </cell>
          <cell r="AA11" t="str">
            <v>NULL</v>
          </cell>
          <cell r="AB11" t="str">
            <v>NULL</v>
          </cell>
          <cell r="AC11" t="str">
            <v>NULL</v>
          </cell>
          <cell r="AD11" t="str">
            <v>NULL</v>
          </cell>
          <cell r="AE11" t="str">
            <v>NULL</v>
          </cell>
          <cell r="AF11">
            <v>1.93965517241379E-2</v>
          </cell>
          <cell r="AG11">
            <v>5.1724137931034503E-2</v>
          </cell>
          <cell r="AH11">
            <v>9.4827586206896505E-2</v>
          </cell>
          <cell r="AI11" t="str">
            <v>NULL</v>
          </cell>
          <cell r="AJ11" t="str">
            <v>NULL</v>
          </cell>
          <cell r="AK11" t="str">
            <v>NULL</v>
          </cell>
          <cell r="AL11">
            <v>2.2727272727272726E-3</v>
          </cell>
          <cell r="AM11">
            <v>2.2727272727272726E-3</v>
          </cell>
          <cell r="AN11">
            <v>2.2727272727272726E-3</v>
          </cell>
          <cell r="AO11">
            <v>0.47706422018348599</v>
          </cell>
          <cell r="AP11">
            <v>0.36697247706421998</v>
          </cell>
          <cell r="AQ11" t="str">
            <v>NULL</v>
          </cell>
          <cell r="AR11">
            <v>0.11206896551724101</v>
          </cell>
          <cell r="AS11" t="str">
            <v>NULL</v>
          </cell>
          <cell r="AT11" t="str">
            <v xml:space="preserve"> </v>
          </cell>
        </row>
        <row r="12">
          <cell r="A12">
            <v>101197</v>
          </cell>
          <cell r="B12">
            <v>3012014</v>
          </cell>
          <cell r="C12" t="str">
            <v>NORTHBURY INFANT SCHOOL</v>
          </cell>
          <cell r="D12">
            <v>301</v>
          </cell>
          <cell r="E12" t="str">
            <v>PS</v>
          </cell>
          <cell r="F12" t="str">
            <v>NULL</v>
          </cell>
          <cell r="G12">
            <v>1</v>
          </cell>
          <cell r="H12">
            <v>352</v>
          </cell>
          <cell r="I12">
            <v>352</v>
          </cell>
          <cell r="J12">
            <v>0</v>
          </cell>
          <cell r="K12">
            <v>0</v>
          </cell>
          <cell r="L12">
            <v>0</v>
          </cell>
          <cell r="M12">
            <v>-1</v>
          </cell>
          <cell r="N12">
            <v>0.31054131054131101</v>
          </cell>
          <cell r="O12">
            <v>0.3848314606741573</v>
          </cell>
          <cell r="P12" t="str">
            <v>NULL</v>
          </cell>
          <cell r="Q12" t="str">
            <v>NULL</v>
          </cell>
          <cell r="R12">
            <v>0</v>
          </cell>
          <cell r="S12">
            <v>8.9108910891089105E-2</v>
          </cell>
          <cell r="T12">
            <v>6.6006600660065999E-3</v>
          </cell>
          <cell r="U12">
            <v>9.5709570957095702E-2</v>
          </cell>
          <cell r="V12">
            <v>0.171617161716172</v>
          </cell>
          <cell r="W12">
            <v>0.37953795379538002</v>
          </cell>
          <cell r="X12">
            <v>0.25742574257425699</v>
          </cell>
          <cell r="Y12" t="str">
            <v>NULL</v>
          </cell>
          <cell r="Z12" t="str">
            <v>NULL</v>
          </cell>
          <cell r="AA12" t="str">
            <v>NULL</v>
          </cell>
          <cell r="AB12" t="str">
            <v>NULL</v>
          </cell>
          <cell r="AC12" t="str">
            <v>NULL</v>
          </cell>
          <cell r="AD12" t="str">
            <v>NULL</v>
          </cell>
          <cell r="AE12" t="str">
            <v>NULL</v>
          </cell>
          <cell r="AF12">
            <v>1.6949152542372899E-2</v>
          </cell>
          <cell r="AG12">
            <v>0.40677966101694901</v>
          </cell>
          <cell r="AH12">
            <v>0.80508474576271205</v>
          </cell>
          <cell r="AI12" t="str">
            <v>NULL</v>
          </cell>
          <cell r="AJ12" t="str">
            <v>NULL</v>
          </cell>
          <cell r="AK12" t="str">
            <v>NULL</v>
          </cell>
          <cell r="AL12" t="str">
            <v>NULL</v>
          </cell>
          <cell r="AM12" t="str">
            <v>NULL</v>
          </cell>
          <cell r="AN12" t="str">
            <v>NULL</v>
          </cell>
          <cell r="AO12">
            <v>0.32467532467532501</v>
          </cell>
          <cell r="AP12">
            <v>0.23376623376623401</v>
          </cell>
          <cell r="AQ12" t="str">
            <v>NULL</v>
          </cell>
          <cell r="AR12">
            <v>0.109704641350211</v>
          </cell>
          <cell r="AS12" t="str">
            <v>NULL</v>
          </cell>
          <cell r="AT12" t="str">
            <v xml:space="preserve"> </v>
          </cell>
        </row>
        <row r="13">
          <cell r="A13">
            <v>101198</v>
          </cell>
          <cell r="B13">
            <v>3012015</v>
          </cell>
          <cell r="C13" t="str">
            <v>Ripple Primary School</v>
          </cell>
          <cell r="D13">
            <v>301</v>
          </cell>
          <cell r="E13" t="str">
            <v>PS</v>
          </cell>
          <cell r="F13" t="str">
            <v>NULL</v>
          </cell>
          <cell r="G13">
            <v>1</v>
          </cell>
          <cell r="H13">
            <v>786</v>
          </cell>
          <cell r="I13">
            <v>786</v>
          </cell>
          <cell r="J13">
            <v>0</v>
          </cell>
          <cell r="K13">
            <v>0</v>
          </cell>
          <cell r="L13">
            <v>0</v>
          </cell>
          <cell r="M13">
            <v>7</v>
          </cell>
          <cell r="N13">
            <v>0.25371287128712899</v>
          </cell>
          <cell r="O13">
            <v>0.37376586741889978</v>
          </cell>
          <cell r="P13" t="str">
            <v>NULL</v>
          </cell>
          <cell r="Q13" t="str">
            <v>NULL</v>
          </cell>
          <cell r="R13">
            <v>5.7142857142857099E-3</v>
          </cell>
          <cell r="S13">
            <v>8.1428571428571406E-2</v>
          </cell>
          <cell r="T13">
            <v>1.5714285714285701E-2</v>
          </cell>
          <cell r="U13">
            <v>0.47</v>
          </cell>
          <cell r="V13">
            <v>0.11714285714285699</v>
          </cell>
          <cell r="W13">
            <v>0.28428571428571398</v>
          </cell>
          <cell r="X13">
            <v>2.57142857142857E-2</v>
          </cell>
          <cell r="Y13" t="str">
            <v>NULL</v>
          </cell>
          <cell r="Z13" t="str">
            <v>NULL</v>
          </cell>
          <cell r="AA13" t="str">
            <v>NULL</v>
          </cell>
          <cell r="AB13" t="str">
            <v>NULL</v>
          </cell>
          <cell r="AC13" t="str">
            <v>NULL</v>
          </cell>
          <cell r="AD13" t="str">
            <v>NULL</v>
          </cell>
          <cell r="AE13" t="str">
            <v>NULL</v>
          </cell>
          <cell r="AF13">
            <v>6.7930489731437602E-2</v>
          </cell>
          <cell r="AG13">
            <v>0.23854660347551301</v>
          </cell>
          <cell r="AH13">
            <v>0.36808846761453401</v>
          </cell>
          <cell r="AI13" t="str">
            <v>NULL</v>
          </cell>
          <cell r="AJ13" t="str">
            <v>NULL</v>
          </cell>
          <cell r="AK13" t="str">
            <v>NULL</v>
          </cell>
          <cell r="AL13">
            <v>4.2313117066290554E-3</v>
          </cell>
          <cell r="AM13">
            <v>4.2313117066290554E-3</v>
          </cell>
          <cell r="AN13">
            <v>2.8208744710860366E-3</v>
          </cell>
          <cell r="AO13">
            <v>0.30330330330330302</v>
          </cell>
          <cell r="AP13">
            <v>0.24024024024023999</v>
          </cell>
          <cell r="AQ13" t="str">
            <v>NULL</v>
          </cell>
          <cell r="AR13">
            <v>0.22992125984251999</v>
          </cell>
          <cell r="AS13" t="str">
            <v>NULL</v>
          </cell>
          <cell r="AT13" t="str">
            <v xml:space="preserve"> </v>
          </cell>
        </row>
        <row r="14">
          <cell r="A14">
            <v>101200</v>
          </cell>
          <cell r="B14">
            <v>3012021</v>
          </cell>
          <cell r="C14" t="str">
            <v>Thames View Infants</v>
          </cell>
          <cell r="D14">
            <v>301</v>
          </cell>
          <cell r="E14" t="str">
            <v>PS</v>
          </cell>
          <cell r="F14" t="str">
            <v>NULL</v>
          </cell>
          <cell r="G14">
            <v>1</v>
          </cell>
          <cell r="H14">
            <v>348</v>
          </cell>
          <cell r="I14">
            <v>348</v>
          </cell>
          <cell r="J14">
            <v>0</v>
          </cell>
          <cell r="K14">
            <v>0</v>
          </cell>
          <cell r="L14">
            <v>0</v>
          </cell>
          <cell r="M14">
            <v>2</v>
          </cell>
          <cell r="N14">
            <v>0.32861189801699697</v>
          </cell>
          <cell r="O14">
            <v>0.55307262569832405</v>
          </cell>
          <cell r="P14" t="str">
            <v>NULL</v>
          </cell>
          <cell r="Q14" t="str">
            <v>NULL</v>
          </cell>
          <cell r="R14">
            <v>1.3114754098360701E-2</v>
          </cell>
          <cell r="S14">
            <v>0</v>
          </cell>
          <cell r="T14">
            <v>0</v>
          </cell>
          <cell r="U14">
            <v>0.41967213114754098</v>
          </cell>
          <cell r="V14">
            <v>2.2950819672131102E-2</v>
          </cell>
          <cell r="W14">
            <v>0.54098360655737698</v>
          </cell>
          <cell r="X14">
            <v>3.27868852459016E-3</v>
          </cell>
          <cell r="Y14" t="str">
            <v>NULL</v>
          </cell>
          <cell r="Z14" t="str">
            <v>NULL</v>
          </cell>
          <cell r="AA14" t="str">
            <v>NULL</v>
          </cell>
          <cell r="AB14" t="str">
            <v>NULL</v>
          </cell>
          <cell r="AC14" t="str">
            <v>NULL</v>
          </cell>
          <cell r="AD14" t="str">
            <v>NULL</v>
          </cell>
          <cell r="AE14" t="str">
            <v>NULL</v>
          </cell>
          <cell r="AF14">
            <v>8.4745762711864406E-3</v>
          </cell>
          <cell r="AG14">
            <v>0.34745762711864397</v>
          </cell>
          <cell r="AH14">
            <v>0.63983050847457601</v>
          </cell>
          <cell r="AI14" t="str">
            <v>NULL</v>
          </cell>
          <cell r="AJ14" t="str">
            <v>NULL</v>
          </cell>
          <cell r="AK14" t="str">
            <v>NULL</v>
          </cell>
          <cell r="AL14">
            <v>5.5865921787709499E-3</v>
          </cell>
          <cell r="AM14">
            <v>2.7932960893854749E-3</v>
          </cell>
          <cell r="AN14">
            <v>2.7932960893854749E-3</v>
          </cell>
          <cell r="AO14">
            <v>0.16738197424892701</v>
          </cell>
          <cell r="AP14">
            <v>0.11587982832618</v>
          </cell>
          <cell r="AQ14" t="str">
            <v>NULL</v>
          </cell>
          <cell r="AR14">
            <v>6.3025210084033598E-2</v>
          </cell>
          <cell r="AS14" t="str">
            <v>NULL</v>
          </cell>
          <cell r="AT14" t="str">
            <v xml:space="preserve"> </v>
          </cell>
        </row>
        <row r="15">
          <cell r="A15">
            <v>101202</v>
          </cell>
          <cell r="B15">
            <v>3012024</v>
          </cell>
          <cell r="C15" t="str">
            <v>BEAM PRIMARY</v>
          </cell>
          <cell r="D15">
            <v>301</v>
          </cell>
          <cell r="E15" t="str">
            <v>PS</v>
          </cell>
          <cell r="F15" t="str">
            <v>NULL</v>
          </cell>
          <cell r="G15">
            <v>1</v>
          </cell>
          <cell r="H15">
            <v>471</v>
          </cell>
          <cell r="I15">
            <v>471</v>
          </cell>
          <cell r="J15">
            <v>0</v>
          </cell>
          <cell r="K15">
            <v>0</v>
          </cell>
          <cell r="L15">
            <v>0</v>
          </cell>
          <cell r="M15">
            <v>4</v>
          </cell>
          <cell r="N15">
            <v>0.209503239740821</v>
          </cell>
          <cell r="O15">
            <v>0.25112107623318386</v>
          </cell>
          <cell r="P15" t="str">
            <v>NULL</v>
          </cell>
          <cell r="Q15" t="str">
            <v>NULL</v>
          </cell>
          <cell r="R15">
            <v>9.1324200913242004E-3</v>
          </cell>
          <cell r="S15">
            <v>6.8493150684931503E-3</v>
          </cell>
          <cell r="T15">
            <v>1.8264840182648401E-2</v>
          </cell>
          <cell r="U15">
            <v>0.55022831050228305</v>
          </cell>
          <cell r="V15">
            <v>0.37214611872146097</v>
          </cell>
          <cell r="W15">
            <v>3.6529680365296802E-2</v>
          </cell>
          <cell r="X15">
            <v>6.8493150684931503E-3</v>
          </cell>
          <cell r="Y15" t="str">
            <v>NULL</v>
          </cell>
          <cell r="Z15" t="str">
            <v>NULL</v>
          </cell>
          <cell r="AA15" t="str">
            <v>NULL</v>
          </cell>
          <cell r="AB15" t="str">
            <v>NULL</v>
          </cell>
          <cell r="AC15" t="str">
            <v>NULL</v>
          </cell>
          <cell r="AD15" t="str">
            <v>NULL</v>
          </cell>
          <cell r="AE15" t="str">
            <v>NULL</v>
          </cell>
          <cell r="AF15">
            <v>3.11688311688312E-2</v>
          </cell>
          <cell r="AG15">
            <v>0.12727272727272701</v>
          </cell>
          <cell r="AH15">
            <v>0.23376623376623401</v>
          </cell>
          <cell r="AI15" t="str">
            <v>NULL</v>
          </cell>
          <cell r="AJ15" t="str">
            <v>NULL</v>
          </cell>
          <cell r="AK15" t="str">
            <v>NULL</v>
          </cell>
          <cell r="AL15" t="str">
            <v>NULL</v>
          </cell>
          <cell r="AM15" t="str">
            <v>NULL</v>
          </cell>
          <cell r="AN15" t="str">
            <v>NULL</v>
          </cell>
          <cell r="AO15">
            <v>0.28899082568807299</v>
          </cell>
          <cell r="AP15">
            <v>0.22018348623853201</v>
          </cell>
          <cell r="AQ15" t="str">
            <v>NULL</v>
          </cell>
          <cell r="AR15">
            <v>0.18961038961039001</v>
          </cell>
          <cell r="AS15" t="str">
            <v>NULL</v>
          </cell>
          <cell r="AT15" t="str">
            <v xml:space="preserve"> </v>
          </cell>
        </row>
        <row r="16">
          <cell r="A16">
            <v>101203</v>
          </cell>
          <cell r="B16">
            <v>3012030</v>
          </cell>
          <cell r="C16" t="str">
            <v>Furze Infant School</v>
          </cell>
          <cell r="D16">
            <v>301</v>
          </cell>
          <cell r="E16" t="str">
            <v>PS</v>
          </cell>
          <cell r="F16" t="str">
            <v>NULL</v>
          </cell>
          <cell r="G16">
            <v>1</v>
          </cell>
          <cell r="H16">
            <v>362</v>
          </cell>
          <cell r="I16">
            <v>362</v>
          </cell>
          <cell r="J16">
            <v>0</v>
          </cell>
          <cell r="K16">
            <v>0</v>
          </cell>
          <cell r="L16">
            <v>0</v>
          </cell>
          <cell r="M16">
            <v>7</v>
          </cell>
          <cell r="N16">
            <v>0.172222222222222</v>
          </cell>
          <cell r="O16">
            <v>0.23626373626373623</v>
          </cell>
          <cell r="P16" t="str">
            <v>NULL</v>
          </cell>
          <cell r="Q16" t="str">
            <v>NULL</v>
          </cell>
          <cell r="R16">
            <v>6.3291139240506302E-3</v>
          </cell>
          <cell r="S16">
            <v>0.145569620253165</v>
          </cell>
          <cell r="T16">
            <v>0.205696202531646</v>
          </cell>
          <cell r="U16">
            <v>0.503164556962025</v>
          </cell>
          <cell r="V16">
            <v>8.2278481012658194E-2</v>
          </cell>
          <cell r="W16">
            <v>1.5822784810126601E-2</v>
          </cell>
          <cell r="X16">
            <v>4.1139240506329097E-2</v>
          </cell>
          <cell r="Y16" t="str">
            <v>NULL</v>
          </cell>
          <cell r="Z16" t="str">
            <v>NULL</v>
          </cell>
          <cell r="AA16" t="str">
            <v>NULL</v>
          </cell>
          <cell r="AB16" t="str">
            <v>NULL</v>
          </cell>
          <cell r="AC16" t="str">
            <v>NULL</v>
          </cell>
          <cell r="AD16" t="str">
            <v>NULL</v>
          </cell>
          <cell r="AE16" t="str">
            <v>NULL</v>
          </cell>
          <cell r="AF16">
            <v>2.81124497991968E-2</v>
          </cell>
          <cell r="AG16">
            <v>0.27710843373493999</v>
          </cell>
          <cell r="AH16">
            <v>0.48594377510040199</v>
          </cell>
          <cell r="AI16" t="str">
            <v>NULL</v>
          </cell>
          <cell r="AJ16" t="str">
            <v>NULL</v>
          </cell>
          <cell r="AK16" t="str">
            <v>NULL</v>
          </cell>
          <cell r="AL16">
            <v>5.4945054945054949E-3</v>
          </cell>
          <cell r="AM16">
            <v>5.4945054945054949E-3</v>
          </cell>
          <cell r="AN16">
            <v>5.4945054945054949E-3</v>
          </cell>
          <cell r="AO16">
            <v>0.242798353909465</v>
          </cell>
          <cell r="AP16">
            <v>0.18518518518518501</v>
          </cell>
          <cell r="AQ16" t="str">
            <v>NULL</v>
          </cell>
          <cell r="AR16">
            <v>9.2369477911646597E-2</v>
          </cell>
          <cell r="AS16" t="str">
            <v>NULL</v>
          </cell>
          <cell r="AT16" t="str">
            <v xml:space="preserve"> </v>
          </cell>
        </row>
        <row r="17">
          <cell r="A17">
            <v>101210</v>
          </cell>
          <cell r="B17">
            <v>3012042</v>
          </cell>
          <cell r="C17" t="str">
            <v>MARKS GATE INFANTS</v>
          </cell>
          <cell r="D17">
            <v>301</v>
          </cell>
          <cell r="E17" t="str">
            <v>PS</v>
          </cell>
          <cell r="F17" t="str">
            <v>NULL</v>
          </cell>
          <cell r="G17">
            <v>1</v>
          </cell>
          <cell r="H17">
            <v>259</v>
          </cell>
          <cell r="I17">
            <v>259</v>
          </cell>
          <cell r="J17">
            <v>0</v>
          </cell>
          <cell r="K17">
            <v>0</v>
          </cell>
          <cell r="L17">
            <v>0</v>
          </cell>
          <cell r="M17">
            <v>-2</v>
          </cell>
          <cell r="N17">
            <v>0.261044176706827</v>
          </cell>
          <cell r="O17">
            <v>0.37254901960784315</v>
          </cell>
          <cell r="P17" t="str">
            <v>NULL</v>
          </cell>
          <cell r="Q17" t="str">
            <v>NULL</v>
          </cell>
          <cell r="R17">
            <v>4.3478260869565201E-3</v>
          </cell>
          <cell r="S17">
            <v>1.3043478260869599E-2</v>
          </cell>
          <cell r="T17">
            <v>0.104347826086957</v>
          </cell>
          <cell r="U17">
            <v>7.3913043478260901E-2</v>
          </cell>
          <cell r="V17">
            <v>0.44347826086956499</v>
          </cell>
          <cell r="W17">
            <v>2.1739130434782601E-2</v>
          </cell>
          <cell r="X17">
            <v>0.33913043478260901</v>
          </cell>
          <cell r="Y17" t="str">
            <v>NULL</v>
          </cell>
          <cell r="Z17" t="str">
            <v>NULL</v>
          </cell>
          <cell r="AA17" t="str">
            <v>NULL</v>
          </cell>
          <cell r="AB17" t="str">
            <v>NULL</v>
          </cell>
          <cell r="AC17" t="str">
            <v>NULL</v>
          </cell>
          <cell r="AD17" t="str">
            <v>NULL</v>
          </cell>
          <cell r="AE17" t="str">
            <v>NULL</v>
          </cell>
          <cell r="AF17">
            <v>6.0606060606060597E-3</v>
          </cell>
          <cell r="AG17">
            <v>0.15151515151515199</v>
          </cell>
          <cell r="AH17">
            <v>0.351515151515152</v>
          </cell>
          <cell r="AI17" t="str">
            <v>NULL</v>
          </cell>
          <cell r="AJ17" t="str">
            <v>NULL</v>
          </cell>
          <cell r="AK17" t="str">
            <v>NULL</v>
          </cell>
          <cell r="AL17" t="str">
            <v>NULL</v>
          </cell>
          <cell r="AM17" t="str">
            <v>NULL</v>
          </cell>
          <cell r="AN17" t="str">
            <v>NULL</v>
          </cell>
          <cell r="AO17">
            <v>0.16564417177914101</v>
          </cell>
          <cell r="AP17">
            <v>9.2024539877300596E-2</v>
          </cell>
          <cell r="AQ17" t="str">
            <v>NULL</v>
          </cell>
          <cell r="AR17">
            <v>0.109090909090909</v>
          </cell>
          <cell r="AS17" t="str">
            <v>NULL</v>
          </cell>
          <cell r="AT17" t="str">
            <v xml:space="preserve"> </v>
          </cell>
        </row>
        <row r="18">
          <cell r="A18">
            <v>101211</v>
          </cell>
          <cell r="B18">
            <v>3012043</v>
          </cell>
          <cell r="C18" t="str">
            <v>MARSH GREEN PRIMARY</v>
          </cell>
          <cell r="D18">
            <v>301</v>
          </cell>
          <cell r="E18" t="str">
            <v>PS</v>
          </cell>
          <cell r="F18" t="str">
            <v>NULL</v>
          </cell>
          <cell r="G18">
            <v>1</v>
          </cell>
          <cell r="H18">
            <v>252</v>
          </cell>
          <cell r="I18">
            <v>252</v>
          </cell>
          <cell r="J18">
            <v>0</v>
          </cell>
          <cell r="K18">
            <v>0</v>
          </cell>
          <cell r="L18">
            <v>0</v>
          </cell>
          <cell r="M18">
            <v>-2</v>
          </cell>
          <cell r="N18">
            <v>0.233201581027668</v>
          </cell>
          <cell r="O18">
            <v>0.34545454545454546</v>
          </cell>
          <cell r="P18" t="str">
            <v>NULL</v>
          </cell>
          <cell r="Q18" t="str">
            <v>NULL</v>
          </cell>
          <cell r="R18">
            <v>0</v>
          </cell>
          <cell r="S18">
            <v>4.3668122270742399E-3</v>
          </cell>
          <cell r="T18">
            <v>1.7467248908296901E-2</v>
          </cell>
          <cell r="U18">
            <v>0.59825327510917004</v>
          </cell>
          <cell r="V18">
            <v>0.31004366812227102</v>
          </cell>
          <cell r="W18">
            <v>3.9301310043668103E-2</v>
          </cell>
          <cell r="X18">
            <v>3.05676855895196E-2</v>
          </cell>
          <cell r="Y18" t="str">
            <v>NULL</v>
          </cell>
          <cell r="Z18" t="str">
            <v>NULL</v>
          </cell>
          <cell r="AA18" t="str">
            <v>NULL</v>
          </cell>
          <cell r="AB18" t="str">
            <v>NULL</v>
          </cell>
          <cell r="AC18" t="str">
            <v>NULL</v>
          </cell>
          <cell r="AD18" t="str">
            <v>NULL</v>
          </cell>
          <cell r="AE18" t="str">
            <v>NULL</v>
          </cell>
          <cell r="AF18">
            <v>4.4334975369458102E-2</v>
          </cell>
          <cell r="AG18">
            <v>0.15763546798029601</v>
          </cell>
          <cell r="AH18">
            <v>0.26108374384236499</v>
          </cell>
          <cell r="AI18" t="str">
            <v>NULL</v>
          </cell>
          <cell r="AJ18" t="str">
            <v>NULL</v>
          </cell>
          <cell r="AK18" t="str">
            <v>NULL</v>
          </cell>
          <cell r="AL18">
            <v>4.5454545454545452E-3</v>
          </cell>
          <cell r="AM18">
            <v>0</v>
          </cell>
          <cell r="AN18">
            <v>0</v>
          </cell>
          <cell r="AO18">
            <v>0.34951456310679602</v>
          </cell>
          <cell r="AP18">
            <v>0.26213592233009703</v>
          </cell>
          <cell r="AQ18" t="str">
            <v>NULL</v>
          </cell>
          <cell r="AR18">
            <v>0.26108374384236499</v>
          </cell>
          <cell r="AS18" t="str">
            <v>NULL</v>
          </cell>
          <cell r="AT18" t="str">
            <v xml:space="preserve"> </v>
          </cell>
        </row>
        <row r="19">
          <cell r="A19">
            <v>101212</v>
          </cell>
          <cell r="B19">
            <v>3012047</v>
          </cell>
          <cell r="C19" t="str">
            <v>RUSH GREEN JUNIOR</v>
          </cell>
          <cell r="D19">
            <v>301</v>
          </cell>
          <cell r="E19" t="str">
            <v>PS</v>
          </cell>
          <cell r="F19" t="str">
            <v>NULL</v>
          </cell>
          <cell r="G19">
            <v>1</v>
          </cell>
          <cell r="H19">
            <v>324</v>
          </cell>
          <cell r="I19">
            <v>324</v>
          </cell>
          <cell r="J19">
            <v>0</v>
          </cell>
          <cell r="K19">
            <v>0</v>
          </cell>
          <cell r="L19">
            <v>0</v>
          </cell>
          <cell r="M19">
            <v>0</v>
          </cell>
          <cell r="N19">
            <v>0.17981072555204999</v>
          </cell>
          <cell r="O19">
            <v>0.31288343558282211</v>
          </cell>
          <cell r="P19" t="str">
            <v>NULL</v>
          </cell>
          <cell r="Q19" t="str">
            <v>NULL</v>
          </cell>
          <cell r="R19">
            <v>0.28387096774193499</v>
          </cell>
          <cell r="S19">
            <v>3.2258064516128997E-2</v>
          </cell>
          <cell r="T19">
            <v>0.40322580645161299</v>
          </cell>
          <cell r="U19">
            <v>0.13225806451612901</v>
          </cell>
          <cell r="V19">
            <v>0.1</v>
          </cell>
          <cell r="W19">
            <v>1.9354838709677399E-2</v>
          </cell>
          <cell r="X19">
            <v>2.9032258064516099E-2</v>
          </cell>
          <cell r="Y19" t="str">
            <v>NULL</v>
          </cell>
          <cell r="Z19" t="str">
            <v>NULL</v>
          </cell>
          <cell r="AA19" t="str">
            <v>NULL</v>
          </cell>
          <cell r="AB19" t="str">
            <v>NULL</v>
          </cell>
          <cell r="AC19" t="str">
            <v>NULL</v>
          </cell>
          <cell r="AD19" t="str">
            <v>NULL</v>
          </cell>
          <cell r="AE19" t="str">
            <v>NULL</v>
          </cell>
          <cell r="AF19">
            <v>1.5822784810126601E-2</v>
          </cell>
          <cell r="AG19">
            <v>3.48101265822785E-2</v>
          </cell>
          <cell r="AH19">
            <v>5.0632911392405097E-2</v>
          </cell>
          <cell r="AI19" t="str">
            <v>NULL</v>
          </cell>
          <cell r="AJ19" t="str">
            <v>NULL</v>
          </cell>
          <cell r="AK19" t="str">
            <v>NULL</v>
          </cell>
          <cell r="AL19">
            <v>6.1349693251533744E-3</v>
          </cell>
          <cell r="AM19">
            <v>6.1349693251533744E-3</v>
          </cell>
          <cell r="AN19">
            <v>6.1349693251533744E-3</v>
          </cell>
          <cell r="AO19">
            <v>0.34939759036144602</v>
          </cell>
          <cell r="AP19">
            <v>0.240963855421687</v>
          </cell>
          <cell r="AQ19" t="str">
            <v>NULL</v>
          </cell>
          <cell r="AR19">
            <v>0.10094637223974801</v>
          </cell>
          <cell r="AS19" t="str">
            <v>NULL</v>
          </cell>
          <cell r="AT19" t="str">
            <v xml:space="preserve"> </v>
          </cell>
        </row>
        <row r="20">
          <cell r="A20">
            <v>101213</v>
          </cell>
          <cell r="B20">
            <v>3012048</v>
          </cell>
          <cell r="C20" t="str">
            <v>Rush Green Infants</v>
          </cell>
          <cell r="D20">
            <v>301</v>
          </cell>
          <cell r="E20" t="str">
            <v>PS</v>
          </cell>
          <cell r="F20" t="str">
            <v>NULL</v>
          </cell>
          <cell r="G20">
            <v>1</v>
          </cell>
          <cell r="H20">
            <v>331</v>
          </cell>
          <cell r="I20">
            <v>331</v>
          </cell>
          <cell r="J20">
            <v>0</v>
          </cell>
          <cell r="K20">
            <v>0</v>
          </cell>
          <cell r="L20">
            <v>0</v>
          </cell>
          <cell r="M20">
            <v>-1</v>
          </cell>
          <cell r="N20">
            <v>0.18787878787878801</v>
          </cell>
          <cell r="O20">
            <v>0.27814569536423839</v>
          </cell>
          <cell r="P20" t="str">
            <v>NULL</v>
          </cell>
          <cell r="Q20" t="str">
            <v>NULL</v>
          </cell>
          <cell r="R20">
            <v>0.22887323943662</v>
          </cell>
          <cell r="S20">
            <v>1.4084507042253501E-2</v>
          </cell>
          <cell r="T20">
            <v>0.41549295774647899</v>
          </cell>
          <cell r="U20">
            <v>0.15140845070422501</v>
          </cell>
          <cell r="V20">
            <v>0.140845070422535</v>
          </cell>
          <cell r="W20">
            <v>2.8169014084507001E-2</v>
          </cell>
          <cell r="X20">
            <v>2.1126760563380299E-2</v>
          </cell>
          <cell r="Y20" t="str">
            <v>NULL</v>
          </cell>
          <cell r="Z20" t="str">
            <v>NULL</v>
          </cell>
          <cell r="AA20" t="str">
            <v>NULL</v>
          </cell>
          <cell r="AB20" t="str">
            <v>NULL</v>
          </cell>
          <cell r="AC20" t="str">
            <v>NULL</v>
          </cell>
          <cell r="AD20" t="str">
            <v>NULL</v>
          </cell>
          <cell r="AE20" t="str">
            <v>NULL</v>
          </cell>
          <cell r="AF20">
            <v>2.76497695852535E-2</v>
          </cell>
          <cell r="AG20">
            <v>0.14746543778801799</v>
          </cell>
          <cell r="AH20">
            <v>0.29032258064516098</v>
          </cell>
          <cell r="AI20" t="str">
            <v>NULL</v>
          </cell>
          <cell r="AJ20" t="str">
            <v>NULL</v>
          </cell>
          <cell r="AK20" t="str">
            <v>NULL</v>
          </cell>
          <cell r="AL20" t="str">
            <v>NULL</v>
          </cell>
          <cell r="AM20" t="str">
            <v>NULL</v>
          </cell>
          <cell r="AN20" t="str">
            <v>NULL</v>
          </cell>
          <cell r="AO20">
            <v>0.219512195121951</v>
          </cell>
          <cell r="AP20">
            <v>0.16097560975609801</v>
          </cell>
          <cell r="AQ20" t="str">
            <v>NULL</v>
          </cell>
          <cell r="AR20">
            <v>0.105504587155963</v>
          </cell>
          <cell r="AS20" t="str">
            <v>NULL</v>
          </cell>
          <cell r="AT20" t="str">
            <v xml:space="preserve"> </v>
          </cell>
        </row>
        <row r="21">
          <cell r="A21">
            <v>101216</v>
          </cell>
          <cell r="B21">
            <v>3012052</v>
          </cell>
          <cell r="C21" t="str">
            <v>LEYS PRIMARY SCHOOL</v>
          </cell>
          <cell r="D21">
            <v>301</v>
          </cell>
          <cell r="E21" t="str">
            <v>PS</v>
          </cell>
          <cell r="F21" t="str">
            <v>NULL</v>
          </cell>
          <cell r="G21">
            <v>1</v>
          </cell>
          <cell r="H21">
            <v>327</v>
          </cell>
          <cell r="I21">
            <v>327</v>
          </cell>
          <cell r="J21">
            <v>0</v>
          </cell>
          <cell r="K21">
            <v>0</v>
          </cell>
          <cell r="L21">
            <v>0</v>
          </cell>
          <cell r="M21">
            <v>4</v>
          </cell>
          <cell r="N21">
            <v>0.351190476190476</v>
          </cell>
          <cell r="O21">
            <v>0.54380664652567978</v>
          </cell>
          <cell r="P21" t="str">
            <v>NULL</v>
          </cell>
          <cell r="Q21" t="str">
            <v>NULL</v>
          </cell>
          <cell r="R21">
            <v>9.7087378640776708E-3</v>
          </cell>
          <cell r="S21">
            <v>3.2362459546925598E-3</v>
          </cell>
          <cell r="T21">
            <v>2.2653721682847901E-2</v>
          </cell>
          <cell r="U21">
            <v>0.17152103559870499</v>
          </cell>
          <cell r="V21">
            <v>0.66019417475728204</v>
          </cell>
          <cell r="W21">
            <v>0.106796116504854</v>
          </cell>
          <cell r="X21">
            <v>2.5889967637540499E-2</v>
          </cell>
          <cell r="Y21" t="str">
            <v>NULL</v>
          </cell>
          <cell r="Z21" t="str">
            <v>NULL</v>
          </cell>
          <cell r="AA21" t="str">
            <v>NULL</v>
          </cell>
          <cell r="AB21" t="str">
            <v>NULL</v>
          </cell>
          <cell r="AC21" t="str">
            <v>NULL</v>
          </cell>
          <cell r="AD21" t="str">
            <v>NULL</v>
          </cell>
          <cell r="AE21" t="str">
            <v>NULL</v>
          </cell>
          <cell r="AF21">
            <v>3.6231884057971002E-2</v>
          </cell>
          <cell r="AG21">
            <v>0.126811594202899</v>
          </cell>
          <cell r="AH21">
            <v>0.231884057971014</v>
          </cell>
          <cell r="AI21" t="str">
            <v>NULL</v>
          </cell>
          <cell r="AJ21" t="str">
            <v>NULL</v>
          </cell>
          <cell r="AK21" t="str">
            <v>NULL</v>
          </cell>
          <cell r="AL21">
            <v>6.0422960725075529E-3</v>
          </cell>
          <cell r="AM21">
            <v>0</v>
          </cell>
          <cell r="AN21">
            <v>0</v>
          </cell>
          <cell r="AO21">
            <v>0.312925170068027</v>
          </cell>
          <cell r="AP21">
            <v>0.17687074829932001</v>
          </cell>
          <cell r="AQ21" t="str">
            <v>NULL</v>
          </cell>
          <cell r="AR21">
            <v>0.20652173913043501</v>
          </cell>
          <cell r="AS21" t="str">
            <v>NULL</v>
          </cell>
          <cell r="AT21" t="str">
            <v xml:space="preserve"> </v>
          </cell>
        </row>
        <row r="22">
          <cell r="A22">
            <v>101219</v>
          </cell>
          <cell r="B22">
            <v>3012055</v>
          </cell>
          <cell r="C22" t="str">
            <v>WARREN JUNIOR</v>
          </cell>
          <cell r="D22">
            <v>301</v>
          </cell>
          <cell r="E22" t="str">
            <v>PS</v>
          </cell>
          <cell r="F22" t="str">
            <v>NULL</v>
          </cell>
          <cell r="G22">
            <v>1</v>
          </cell>
          <cell r="H22">
            <v>440</v>
          </cell>
          <cell r="I22">
            <v>440</v>
          </cell>
          <cell r="J22">
            <v>0</v>
          </cell>
          <cell r="K22">
            <v>0</v>
          </cell>
          <cell r="L22">
            <v>0</v>
          </cell>
          <cell r="M22">
            <v>0</v>
          </cell>
          <cell r="N22">
            <v>0.267123287671233</v>
          </cell>
          <cell r="O22">
            <v>0.38461538461538469</v>
          </cell>
          <cell r="P22" t="str">
            <v>NULL</v>
          </cell>
          <cell r="Q22" t="str">
            <v>NULL</v>
          </cell>
          <cell r="R22">
            <v>1.3986013986014E-2</v>
          </cell>
          <cell r="S22">
            <v>0.125874125874126</v>
          </cell>
          <cell r="T22">
            <v>0.25174825174825199</v>
          </cell>
          <cell r="U22">
            <v>0.39860139860139898</v>
          </cell>
          <cell r="V22">
            <v>0.13519813519813501</v>
          </cell>
          <cell r="W22">
            <v>1.1655011655011699E-2</v>
          </cell>
          <cell r="X22">
            <v>6.2937062937062901E-2</v>
          </cell>
          <cell r="Y22" t="str">
            <v>NULL</v>
          </cell>
          <cell r="Z22" t="str">
            <v>NULL</v>
          </cell>
          <cell r="AA22" t="str">
            <v>NULL</v>
          </cell>
          <cell r="AB22" t="str">
            <v>NULL</v>
          </cell>
          <cell r="AC22" t="str">
            <v>NULL</v>
          </cell>
          <cell r="AD22" t="str">
            <v>NULL</v>
          </cell>
          <cell r="AE22" t="str">
            <v>NULL</v>
          </cell>
          <cell r="AF22">
            <v>1.38888888888889E-2</v>
          </cell>
          <cell r="AG22">
            <v>3.4722222222222203E-2</v>
          </cell>
          <cell r="AH22">
            <v>5.7870370370370398E-2</v>
          </cell>
          <cell r="AI22" t="str">
            <v>NULL</v>
          </cell>
          <cell r="AJ22" t="str">
            <v>NULL</v>
          </cell>
          <cell r="AK22" t="str">
            <v>NULL</v>
          </cell>
          <cell r="AL22">
            <v>2.331002331002331E-3</v>
          </cell>
          <cell r="AM22">
            <v>2.331002331002331E-3</v>
          </cell>
          <cell r="AN22">
            <v>2.331002331002331E-3</v>
          </cell>
          <cell r="AO22">
            <v>0.242718446601942</v>
          </cell>
          <cell r="AP22">
            <v>0.18446601941747601</v>
          </cell>
          <cell r="AQ22" t="str">
            <v>NULL</v>
          </cell>
          <cell r="AR22">
            <v>9.8173515981735196E-2</v>
          </cell>
          <cell r="AS22" t="str">
            <v>NULL</v>
          </cell>
          <cell r="AT22" t="str">
            <v xml:space="preserve"> </v>
          </cell>
        </row>
        <row r="23">
          <cell r="A23">
            <v>101220</v>
          </cell>
          <cell r="B23">
            <v>3012056</v>
          </cell>
          <cell r="C23" t="str">
            <v>Thomas Arnold Primary</v>
          </cell>
          <cell r="D23">
            <v>301</v>
          </cell>
          <cell r="E23" t="str">
            <v>PS</v>
          </cell>
          <cell r="F23" t="str">
            <v>NULL</v>
          </cell>
          <cell r="G23">
            <v>1</v>
          </cell>
          <cell r="H23">
            <v>412</v>
          </cell>
          <cell r="I23">
            <v>412</v>
          </cell>
          <cell r="J23">
            <v>0</v>
          </cell>
          <cell r="K23">
            <v>0</v>
          </cell>
          <cell r="L23">
            <v>0</v>
          </cell>
          <cell r="M23">
            <v>1</v>
          </cell>
          <cell r="N23">
            <v>0.30576441102756902</v>
          </cell>
          <cell r="O23">
            <v>0.42239185750636132</v>
          </cell>
          <cell r="P23" t="str">
            <v>NULL</v>
          </cell>
          <cell r="Q23" t="str">
            <v>NULL</v>
          </cell>
          <cell r="R23">
            <v>5.3763440860215101E-3</v>
          </cell>
          <cell r="S23">
            <v>0</v>
          </cell>
          <cell r="T23">
            <v>5.3763440860215101E-3</v>
          </cell>
          <cell r="U23">
            <v>0.59139784946236595</v>
          </cell>
          <cell r="V23">
            <v>0.30913978494623701</v>
          </cell>
          <cell r="W23">
            <v>8.3333333333333301E-2</v>
          </cell>
          <cell r="X23">
            <v>5.3763440860215101E-3</v>
          </cell>
          <cell r="Y23" t="str">
            <v>NULL</v>
          </cell>
          <cell r="Z23" t="str">
            <v>NULL</v>
          </cell>
          <cell r="AA23" t="str">
            <v>NULL</v>
          </cell>
          <cell r="AB23" t="str">
            <v>NULL</v>
          </cell>
          <cell r="AC23" t="str">
            <v>NULL</v>
          </cell>
          <cell r="AD23" t="str">
            <v>NULL</v>
          </cell>
          <cell r="AE23" t="str">
            <v>NULL</v>
          </cell>
          <cell r="AF23">
            <v>3.3742331288343599E-2</v>
          </cell>
          <cell r="AG23">
            <v>0.14110429447852799</v>
          </cell>
          <cell r="AH23">
            <v>0.245398773006135</v>
          </cell>
          <cell r="AI23" t="str">
            <v>NULL</v>
          </cell>
          <cell r="AJ23" t="str">
            <v>NULL</v>
          </cell>
          <cell r="AK23" t="str">
            <v>NULL</v>
          </cell>
          <cell r="AL23">
            <v>7.6335877862595417E-3</v>
          </cell>
          <cell r="AM23">
            <v>5.0890585241730284E-3</v>
          </cell>
          <cell r="AN23">
            <v>5.0890585241730284E-3</v>
          </cell>
          <cell r="AO23">
            <v>0.27586206896551702</v>
          </cell>
          <cell r="AP23">
            <v>0.18390804597701099</v>
          </cell>
          <cell r="AQ23" t="str">
            <v>NULL</v>
          </cell>
          <cell r="AR23">
            <v>0.153374233128834</v>
          </cell>
          <cell r="AS23" t="str">
            <v>NULL</v>
          </cell>
          <cell r="AT23" t="str">
            <v xml:space="preserve"> </v>
          </cell>
        </row>
        <row r="24">
          <cell r="A24">
            <v>101222</v>
          </cell>
          <cell r="B24">
            <v>3012059</v>
          </cell>
          <cell r="C24" t="str">
            <v>Valence Primary</v>
          </cell>
          <cell r="D24">
            <v>301</v>
          </cell>
          <cell r="E24" t="str">
            <v>PS</v>
          </cell>
          <cell r="F24" t="str">
            <v>NULL</v>
          </cell>
          <cell r="G24">
            <v>1</v>
          </cell>
          <cell r="H24">
            <v>659</v>
          </cell>
          <cell r="I24">
            <v>659</v>
          </cell>
          <cell r="J24">
            <v>0</v>
          </cell>
          <cell r="K24">
            <v>0</v>
          </cell>
          <cell r="L24">
            <v>0</v>
          </cell>
          <cell r="M24">
            <v>31</v>
          </cell>
          <cell r="N24">
            <v>0.23296354992076099</v>
          </cell>
          <cell r="O24">
            <v>0.30122591943957966</v>
          </cell>
          <cell r="P24" t="str">
            <v>NULL</v>
          </cell>
          <cell r="Q24" t="str">
            <v>NULL</v>
          </cell>
          <cell r="R24">
            <v>1.2345679012345699E-2</v>
          </cell>
          <cell r="S24">
            <v>7.0546737213403902E-3</v>
          </cell>
          <cell r="T24">
            <v>6.7019400352733696E-2</v>
          </cell>
          <cell r="U24">
            <v>0.469135802469136</v>
          </cell>
          <cell r="V24">
            <v>0.39682539682539703</v>
          </cell>
          <cell r="W24">
            <v>2.8218694885361599E-2</v>
          </cell>
          <cell r="X24">
            <v>1.9400352733686101E-2</v>
          </cell>
          <cell r="Y24" t="str">
            <v>NULL</v>
          </cell>
          <cell r="Z24" t="str">
            <v>NULL</v>
          </cell>
          <cell r="AA24" t="str">
            <v>NULL</v>
          </cell>
          <cell r="AB24" t="str">
            <v>NULL</v>
          </cell>
          <cell r="AC24" t="str">
            <v>NULL</v>
          </cell>
          <cell r="AD24" t="str">
            <v>NULL</v>
          </cell>
          <cell r="AE24" t="str">
            <v>NULL</v>
          </cell>
          <cell r="AF24">
            <v>5.6565656565656597E-2</v>
          </cell>
          <cell r="AG24">
            <v>0.17777777777777801</v>
          </cell>
          <cell r="AH24">
            <v>0.238383838383838</v>
          </cell>
          <cell r="AI24" t="str">
            <v>NULL</v>
          </cell>
          <cell r="AJ24" t="str">
            <v>NULL</v>
          </cell>
          <cell r="AK24" t="str">
            <v>NULL</v>
          </cell>
          <cell r="AL24">
            <v>3.5026269702276708E-3</v>
          </cell>
          <cell r="AM24">
            <v>3.5026269702276708E-3</v>
          </cell>
          <cell r="AN24">
            <v>3.5026269702276708E-3</v>
          </cell>
          <cell r="AO24">
            <v>0.198630136986301</v>
          </cell>
          <cell r="AP24">
            <v>0.147260273972603</v>
          </cell>
          <cell r="AQ24" t="str">
            <v>NULL</v>
          </cell>
          <cell r="AR24">
            <v>0.195959595959596</v>
          </cell>
          <cell r="AS24" t="str">
            <v>NULL</v>
          </cell>
          <cell r="AT24" t="str">
            <v xml:space="preserve"> </v>
          </cell>
        </row>
        <row r="25">
          <cell r="A25">
            <v>101223</v>
          </cell>
          <cell r="B25">
            <v>3012060</v>
          </cell>
          <cell r="C25" t="str">
            <v>Village Infants</v>
          </cell>
          <cell r="D25">
            <v>301</v>
          </cell>
          <cell r="E25" t="str">
            <v>PS</v>
          </cell>
          <cell r="F25" t="str">
            <v>NULL</v>
          </cell>
          <cell r="G25">
            <v>1</v>
          </cell>
          <cell r="H25">
            <v>242</v>
          </cell>
          <cell r="I25">
            <v>242</v>
          </cell>
          <cell r="J25">
            <v>0</v>
          </cell>
          <cell r="K25">
            <v>0</v>
          </cell>
          <cell r="L25">
            <v>0</v>
          </cell>
          <cell r="M25">
            <v>0</v>
          </cell>
          <cell r="N25">
            <v>0.234567901234568</v>
          </cell>
          <cell r="O25">
            <v>0.28512396694214875</v>
          </cell>
          <cell r="P25" t="str">
            <v>NULL</v>
          </cell>
          <cell r="Q25" t="str">
            <v>NULL</v>
          </cell>
          <cell r="R25">
            <v>4.4642857142857097E-3</v>
          </cell>
          <cell r="S25">
            <v>4.4642857142857097E-3</v>
          </cell>
          <cell r="T25">
            <v>1.33928571428571E-2</v>
          </cell>
          <cell r="U25">
            <v>0.223214285714286</v>
          </cell>
          <cell r="V25">
            <v>0.56696428571428603</v>
          </cell>
          <cell r="W25">
            <v>0.183035714285714</v>
          </cell>
          <cell r="X25">
            <v>4.4642857142857097E-3</v>
          </cell>
          <cell r="Y25" t="str">
            <v>NULL</v>
          </cell>
          <cell r="Z25" t="str">
            <v>NULL</v>
          </cell>
          <cell r="AA25" t="str">
            <v>NULL</v>
          </cell>
          <cell r="AB25" t="str">
            <v>NULL</v>
          </cell>
          <cell r="AC25" t="str">
            <v>NULL</v>
          </cell>
          <cell r="AD25" t="str">
            <v>NULL</v>
          </cell>
          <cell r="AE25" t="str">
            <v>NULL</v>
          </cell>
          <cell r="AF25">
            <v>6.2111801242236003E-3</v>
          </cell>
          <cell r="AG25">
            <v>0.229813664596273</v>
          </cell>
          <cell r="AH25">
            <v>0.453416149068323</v>
          </cell>
          <cell r="AI25" t="str">
            <v>NULL</v>
          </cell>
          <cell r="AJ25" t="str">
            <v>NULL</v>
          </cell>
          <cell r="AK25" t="str">
            <v>NULL</v>
          </cell>
          <cell r="AL25" t="str">
            <v>NULL</v>
          </cell>
          <cell r="AM25" t="str">
            <v>NULL</v>
          </cell>
          <cell r="AN25" t="str">
            <v>NULL</v>
          </cell>
          <cell r="AO25">
            <v>0.26874999999999999</v>
          </cell>
          <cell r="AP25">
            <v>0.21875</v>
          </cell>
          <cell r="AQ25" t="str">
            <v>NULL</v>
          </cell>
          <cell r="AR25">
            <v>5.5555555555555601E-2</v>
          </cell>
          <cell r="AS25" t="str">
            <v>NULL</v>
          </cell>
          <cell r="AT25" t="str">
            <v xml:space="preserve"> </v>
          </cell>
        </row>
        <row r="26">
          <cell r="A26">
            <v>101224</v>
          </cell>
          <cell r="B26">
            <v>3012061</v>
          </cell>
          <cell r="C26" t="str">
            <v>Marks Gate Junior School</v>
          </cell>
          <cell r="D26">
            <v>301</v>
          </cell>
          <cell r="E26" t="str">
            <v>PS</v>
          </cell>
          <cell r="F26" t="str">
            <v>NULL</v>
          </cell>
          <cell r="G26">
            <v>1</v>
          </cell>
          <cell r="H26">
            <v>273</v>
          </cell>
          <cell r="I26">
            <v>273</v>
          </cell>
          <cell r="J26">
            <v>0</v>
          </cell>
          <cell r="K26">
            <v>0</v>
          </cell>
          <cell r="L26">
            <v>0</v>
          </cell>
          <cell r="M26">
            <v>0</v>
          </cell>
          <cell r="N26">
            <v>0.371323529411765</v>
          </cell>
          <cell r="O26">
            <v>0.5461538461538461</v>
          </cell>
          <cell r="P26" t="str">
            <v>NULL</v>
          </cell>
          <cell r="Q26" t="str">
            <v>NULL</v>
          </cell>
          <cell r="R26">
            <v>7.5187969924812E-3</v>
          </cell>
          <cell r="S26">
            <v>2.6315789473684199E-2</v>
          </cell>
          <cell r="T26">
            <v>6.7669172932330796E-2</v>
          </cell>
          <cell r="U26">
            <v>6.01503759398496E-2</v>
          </cell>
          <cell r="V26">
            <v>0.522556390977444</v>
          </cell>
          <cell r="W26">
            <v>1.50375939849624E-2</v>
          </cell>
          <cell r="X26">
            <v>0.30075187969924799</v>
          </cell>
          <cell r="Y26" t="str">
            <v>NULL</v>
          </cell>
          <cell r="Z26" t="str">
            <v>NULL</v>
          </cell>
          <cell r="AA26" t="str">
            <v>NULL</v>
          </cell>
          <cell r="AB26" t="str">
            <v>NULL</v>
          </cell>
          <cell r="AC26" t="str">
            <v>NULL</v>
          </cell>
          <cell r="AD26" t="str">
            <v>NULL</v>
          </cell>
          <cell r="AE26" t="str">
            <v>NULL</v>
          </cell>
          <cell r="AF26">
            <v>1.10294117647059E-2</v>
          </cell>
          <cell r="AG26">
            <v>3.3088235294117599E-2</v>
          </cell>
          <cell r="AH26">
            <v>4.7794117647058799E-2</v>
          </cell>
          <cell r="AI26" t="str">
            <v>NULL</v>
          </cell>
          <cell r="AJ26" t="str">
            <v>NULL</v>
          </cell>
          <cell r="AK26" t="str">
            <v>NULL</v>
          </cell>
          <cell r="AL26" t="str">
            <v>NULL</v>
          </cell>
          <cell r="AM26" t="str">
            <v>NULL</v>
          </cell>
          <cell r="AN26" t="str">
            <v>NULL</v>
          </cell>
          <cell r="AO26">
            <v>0.317647058823529</v>
          </cell>
          <cell r="AP26">
            <v>0.247058823529412</v>
          </cell>
          <cell r="AQ26" t="str">
            <v>NULL</v>
          </cell>
          <cell r="AR26">
            <v>8.0882352941176502E-2</v>
          </cell>
          <cell r="AS26" t="str">
            <v>NULL</v>
          </cell>
          <cell r="AT26" t="str">
            <v xml:space="preserve"> </v>
          </cell>
        </row>
        <row r="27">
          <cell r="A27">
            <v>101225</v>
          </cell>
          <cell r="B27">
            <v>3012062</v>
          </cell>
          <cell r="C27" t="str">
            <v>THAMES VIEW JUNIOR</v>
          </cell>
          <cell r="D27">
            <v>301</v>
          </cell>
          <cell r="E27" t="str">
            <v>PS</v>
          </cell>
          <cell r="F27" t="str">
            <v>NULL</v>
          </cell>
          <cell r="G27">
            <v>1</v>
          </cell>
          <cell r="H27">
            <v>377</v>
          </cell>
          <cell r="I27">
            <v>377</v>
          </cell>
          <cell r="J27">
            <v>0</v>
          </cell>
          <cell r="K27">
            <v>0</v>
          </cell>
          <cell r="L27">
            <v>0</v>
          </cell>
          <cell r="M27">
            <v>0</v>
          </cell>
          <cell r="N27">
            <v>0.380053908355795</v>
          </cell>
          <cell r="O27">
            <v>0.54810495626822153</v>
          </cell>
          <cell r="P27" t="str">
            <v>NULL</v>
          </cell>
          <cell r="Q27" t="str">
            <v>NULL</v>
          </cell>
          <cell r="R27">
            <v>5.5401662049861496E-3</v>
          </cell>
          <cell r="S27">
            <v>0</v>
          </cell>
          <cell r="T27">
            <v>2.77008310249307E-3</v>
          </cell>
          <cell r="U27">
            <v>0.38781163434902999</v>
          </cell>
          <cell r="V27">
            <v>2.7700831024930699E-2</v>
          </cell>
          <cell r="W27">
            <v>0.56232686980609403</v>
          </cell>
          <cell r="X27">
            <v>1.38504155124654E-2</v>
          </cell>
          <cell r="Y27" t="str">
            <v>NULL</v>
          </cell>
          <cell r="Z27" t="str">
            <v>NULL</v>
          </cell>
          <cell r="AA27" t="str">
            <v>NULL</v>
          </cell>
          <cell r="AB27" t="str">
            <v>NULL</v>
          </cell>
          <cell r="AC27" t="str">
            <v>NULL</v>
          </cell>
          <cell r="AD27" t="str">
            <v>NULL</v>
          </cell>
          <cell r="AE27" t="str">
            <v>NULL</v>
          </cell>
          <cell r="AF27">
            <v>2.1621621621621599E-2</v>
          </cell>
          <cell r="AG27">
            <v>5.1351351351351403E-2</v>
          </cell>
          <cell r="AH27">
            <v>8.1081081081081099E-2</v>
          </cell>
          <cell r="AI27" t="str">
            <v>NULL</v>
          </cell>
          <cell r="AJ27" t="str">
            <v>NULL</v>
          </cell>
          <cell r="AK27" t="str">
            <v>NULL</v>
          </cell>
          <cell r="AL27">
            <v>8.7463556851311956E-3</v>
          </cell>
          <cell r="AM27">
            <v>2.9154518950437317E-3</v>
          </cell>
          <cell r="AN27">
            <v>2.9154518950437317E-3</v>
          </cell>
          <cell r="AO27">
            <v>0.19811320754716999</v>
          </cell>
          <cell r="AP27">
            <v>0.14150943396226401</v>
          </cell>
          <cell r="AQ27" t="str">
            <v>NULL</v>
          </cell>
          <cell r="AR27">
            <v>9.1644204851751995E-2</v>
          </cell>
          <cell r="AS27" t="str">
            <v>NULL</v>
          </cell>
          <cell r="AT27" t="str">
            <v xml:space="preserve"> </v>
          </cell>
        </row>
        <row r="28">
          <cell r="A28">
            <v>101227</v>
          </cell>
          <cell r="B28">
            <v>3012064</v>
          </cell>
          <cell r="C28" t="str">
            <v>PARSLOES PRIMARY</v>
          </cell>
          <cell r="D28">
            <v>301</v>
          </cell>
          <cell r="E28" t="str">
            <v>PS</v>
          </cell>
          <cell r="F28" t="str">
            <v>NULL</v>
          </cell>
          <cell r="G28">
            <v>1</v>
          </cell>
          <cell r="H28">
            <v>417</v>
          </cell>
          <cell r="I28">
            <v>417</v>
          </cell>
          <cell r="J28">
            <v>0</v>
          </cell>
          <cell r="K28">
            <v>0</v>
          </cell>
          <cell r="L28">
            <v>0</v>
          </cell>
          <cell r="M28">
            <v>0</v>
          </cell>
          <cell r="N28">
            <v>0.3</v>
          </cell>
          <cell r="O28">
            <v>0.40625</v>
          </cell>
          <cell r="P28" t="str">
            <v>NULL</v>
          </cell>
          <cell r="Q28" t="str">
            <v>NULL</v>
          </cell>
          <cell r="R28">
            <v>0</v>
          </cell>
          <cell r="S28">
            <v>2.4509803921568601E-3</v>
          </cell>
          <cell r="T28">
            <v>2.4509803921568601E-3</v>
          </cell>
          <cell r="U28">
            <v>0.44362745098039202</v>
          </cell>
          <cell r="V28">
            <v>0.52205882352941202</v>
          </cell>
          <cell r="W28">
            <v>2.2058823529411801E-2</v>
          </cell>
          <cell r="X28">
            <v>7.3529411764705899E-3</v>
          </cell>
          <cell r="Y28" t="str">
            <v>NULL</v>
          </cell>
          <cell r="Z28" t="str">
            <v>NULL</v>
          </cell>
          <cell r="AA28" t="str">
            <v>NULL</v>
          </cell>
          <cell r="AB28" t="str">
            <v>NULL</v>
          </cell>
          <cell r="AC28" t="str">
            <v>NULL</v>
          </cell>
          <cell r="AD28" t="str">
            <v>NULL</v>
          </cell>
          <cell r="AE28" t="str">
            <v>NULL</v>
          </cell>
          <cell r="AF28">
            <v>5.5710306406685202E-3</v>
          </cell>
          <cell r="AG28">
            <v>5.5710306406685201E-2</v>
          </cell>
          <cell r="AH28">
            <v>0.114206128133705</v>
          </cell>
          <cell r="AI28" t="str">
            <v>NULL</v>
          </cell>
          <cell r="AJ28" t="str">
            <v>NULL</v>
          </cell>
          <cell r="AK28" t="str">
            <v>NULL</v>
          </cell>
          <cell r="AL28" t="str">
            <v>NULL</v>
          </cell>
          <cell r="AM28" t="str">
            <v>NULL</v>
          </cell>
          <cell r="AN28" t="str">
            <v>NULL</v>
          </cell>
          <cell r="AO28">
            <v>0.23428571428571399</v>
          </cell>
          <cell r="AP28">
            <v>0.154285714285714</v>
          </cell>
          <cell r="AQ28" t="str">
            <v>NULL</v>
          </cell>
          <cell r="AR28">
            <v>0.119777158774373</v>
          </cell>
          <cell r="AS28" t="str">
            <v>NULL</v>
          </cell>
          <cell r="AT28" t="str">
            <v xml:space="preserve"> </v>
          </cell>
        </row>
        <row r="29">
          <cell r="A29">
            <v>101228</v>
          </cell>
          <cell r="B29">
            <v>3012065</v>
          </cell>
          <cell r="C29" t="str">
            <v>Five Elms Primary School</v>
          </cell>
          <cell r="D29">
            <v>301</v>
          </cell>
          <cell r="E29" t="str">
            <v>PS</v>
          </cell>
          <cell r="F29" t="str">
            <v>NULL</v>
          </cell>
          <cell r="G29">
            <v>1</v>
          </cell>
          <cell r="H29">
            <v>422</v>
          </cell>
          <cell r="I29">
            <v>422</v>
          </cell>
          <cell r="J29">
            <v>0</v>
          </cell>
          <cell r="K29">
            <v>0</v>
          </cell>
          <cell r="L29">
            <v>0</v>
          </cell>
          <cell r="M29">
            <v>0</v>
          </cell>
          <cell r="N29">
            <v>0.24545454545454501</v>
          </cell>
          <cell r="O29">
            <v>0.32727272727272727</v>
          </cell>
          <cell r="P29" t="str">
            <v>NULL</v>
          </cell>
          <cell r="Q29" t="str">
            <v>NULL</v>
          </cell>
          <cell r="R29">
            <v>9.4117647058823504E-3</v>
          </cell>
          <cell r="S29">
            <v>4.7058823529411804E-3</v>
          </cell>
          <cell r="T29">
            <v>1.8823529411764701E-2</v>
          </cell>
          <cell r="U29">
            <v>0.60470588235294098</v>
          </cell>
          <cell r="V29">
            <v>0.2</v>
          </cell>
          <cell r="W29">
            <v>0.127058823529412</v>
          </cell>
          <cell r="X29">
            <v>3.5294117647058802E-2</v>
          </cell>
          <cell r="Y29" t="str">
            <v>NULL</v>
          </cell>
          <cell r="Z29" t="str">
            <v>NULL</v>
          </cell>
          <cell r="AA29" t="str">
            <v>NULL</v>
          </cell>
          <cell r="AB29" t="str">
            <v>NULL</v>
          </cell>
          <cell r="AC29" t="str">
            <v>NULL</v>
          </cell>
          <cell r="AD29" t="str">
            <v>NULL</v>
          </cell>
          <cell r="AE29" t="str">
            <v>NULL</v>
          </cell>
          <cell r="AF29">
            <v>1.5748031496062999E-2</v>
          </cell>
          <cell r="AG29">
            <v>0.115485564304462</v>
          </cell>
          <cell r="AH29">
            <v>0.18897637795275599</v>
          </cell>
          <cell r="AI29" t="str">
            <v>NULL</v>
          </cell>
          <cell r="AJ29" t="str">
            <v>NULL</v>
          </cell>
          <cell r="AK29" t="str">
            <v>NULL</v>
          </cell>
          <cell r="AL29">
            <v>6.8181818181818179E-3</v>
          </cell>
          <cell r="AM29">
            <v>6.8181818181818179E-3</v>
          </cell>
          <cell r="AN29">
            <v>6.8181818181818179E-3</v>
          </cell>
          <cell r="AO29">
            <v>0.18652849740932601</v>
          </cell>
          <cell r="AP29">
            <v>0.15025906735751299</v>
          </cell>
          <cell r="AQ29" t="str">
            <v>NULL</v>
          </cell>
          <cell r="AR29">
            <v>0.181102362204724</v>
          </cell>
          <cell r="AS29" t="str">
            <v>NULL</v>
          </cell>
          <cell r="AT29" t="str">
            <v xml:space="preserve"> </v>
          </cell>
        </row>
        <row r="30">
          <cell r="A30">
            <v>101229</v>
          </cell>
          <cell r="B30">
            <v>3012066</v>
          </cell>
          <cell r="C30" t="str">
            <v>HENRY GREEN PRIMARY</v>
          </cell>
          <cell r="D30">
            <v>301</v>
          </cell>
          <cell r="E30" t="str">
            <v>PS</v>
          </cell>
          <cell r="F30" t="str">
            <v>NULL</v>
          </cell>
          <cell r="G30">
            <v>1</v>
          </cell>
          <cell r="H30">
            <v>409</v>
          </cell>
          <cell r="I30">
            <v>409</v>
          </cell>
          <cell r="J30">
            <v>0</v>
          </cell>
          <cell r="K30">
            <v>0</v>
          </cell>
          <cell r="L30">
            <v>0</v>
          </cell>
          <cell r="M30">
            <v>-1</v>
          </cell>
          <cell r="N30">
            <v>0.324120603015075</v>
          </cell>
          <cell r="O30">
            <v>0.39512195121951221</v>
          </cell>
          <cell r="P30" t="str">
            <v>NULL</v>
          </cell>
          <cell r="Q30" t="str">
            <v>NULL</v>
          </cell>
          <cell r="R30">
            <v>0</v>
          </cell>
          <cell r="S30">
            <v>2.6525198938992002E-3</v>
          </cell>
          <cell r="T30">
            <v>1.5915119363395201E-2</v>
          </cell>
          <cell r="U30">
            <v>0.40848806366047702</v>
          </cell>
          <cell r="V30">
            <v>0.53846153846153799</v>
          </cell>
          <cell r="W30">
            <v>1.5915119363395201E-2</v>
          </cell>
          <cell r="X30">
            <v>1.8567639257294401E-2</v>
          </cell>
          <cell r="Y30" t="str">
            <v>NULL</v>
          </cell>
          <cell r="Z30" t="str">
            <v>NULL</v>
          </cell>
          <cell r="AA30" t="str">
            <v>NULL</v>
          </cell>
          <cell r="AB30" t="str">
            <v>NULL</v>
          </cell>
          <cell r="AC30" t="str">
            <v>NULL</v>
          </cell>
          <cell r="AD30" t="str">
            <v>NULL</v>
          </cell>
          <cell r="AE30" t="str">
            <v>NULL</v>
          </cell>
          <cell r="AF30">
            <v>6.2500000000000003E-3</v>
          </cell>
          <cell r="AG30">
            <v>9.6875000000000003E-2</v>
          </cell>
          <cell r="AH30">
            <v>0.17499999999999999</v>
          </cell>
          <cell r="AI30" t="str">
            <v>NULL</v>
          </cell>
          <cell r="AJ30" t="str">
            <v>NULL</v>
          </cell>
          <cell r="AK30" t="str">
            <v>NULL</v>
          </cell>
          <cell r="AL30">
            <v>7.3170731707317077E-3</v>
          </cell>
          <cell r="AM30">
            <v>7.3170731707317077E-3</v>
          </cell>
          <cell r="AN30">
            <v>7.3170731707317077E-3</v>
          </cell>
          <cell r="AO30">
            <v>0.24260355029585801</v>
          </cell>
          <cell r="AP30">
            <v>0.118343195266272</v>
          </cell>
          <cell r="AQ30" t="str">
            <v>NULL</v>
          </cell>
          <cell r="AR30">
            <v>7.9178885630498505E-2</v>
          </cell>
          <cell r="AS30" t="str">
            <v>NULL</v>
          </cell>
          <cell r="AT30" t="str">
            <v xml:space="preserve"> </v>
          </cell>
        </row>
        <row r="31">
          <cell r="A31">
            <v>101230</v>
          </cell>
          <cell r="B31">
            <v>3012067</v>
          </cell>
          <cell r="C31" t="str">
            <v>RODING PRIMARY</v>
          </cell>
          <cell r="D31">
            <v>301</v>
          </cell>
          <cell r="E31" t="str">
            <v>PS</v>
          </cell>
          <cell r="F31" t="str">
            <v>NULL</v>
          </cell>
          <cell r="G31">
            <v>1</v>
          </cell>
          <cell r="H31">
            <v>707</v>
          </cell>
          <cell r="I31">
            <v>707</v>
          </cell>
          <cell r="J31">
            <v>0</v>
          </cell>
          <cell r="K31">
            <v>0</v>
          </cell>
          <cell r="L31">
            <v>0</v>
          </cell>
          <cell r="M31">
            <v>3</v>
          </cell>
          <cell r="N31">
            <v>0.27482014388489201</v>
          </cell>
          <cell r="O31">
            <v>0.35041322314049589</v>
          </cell>
          <cell r="P31" t="str">
            <v>NULL</v>
          </cell>
          <cell r="Q31" t="str">
            <v>NULL</v>
          </cell>
          <cell r="R31">
            <v>9.3457943925233603E-3</v>
          </cell>
          <cell r="S31">
            <v>4.6728971962616802E-3</v>
          </cell>
          <cell r="T31">
            <v>9.3457943925233603E-3</v>
          </cell>
          <cell r="U31">
            <v>0.66510903426791301</v>
          </cell>
          <cell r="V31">
            <v>0.218068535825545</v>
          </cell>
          <cell r="W31">
            <v>8.4112149532710304E-2</v>
          </cell>
          <cell r="X31">
            <v>9.3457943925233603E-3</v>
          </cell>
          <cell r="Y31" t="str">
            <v>NULL</v>
          </cell>
          <cell r="Z31" t="str">
            <v>NULL</v>
          </cell>
          <cell r="AA31" t="str">
            <v>NULL</v>
          </cell>
          <cell r="AB31" t="str">
            <v>NULL</v>
          </cell>
          <cell r="AC31" t="str">
            <v>NULL</v>
          </cell>
          <cell r="AD31" t="str">
            <v>NULL</v>
          </cell>
          <cell r="AE31" t="str">
            <v>NULL</v>
          </cell>
          <cell r="AF31">
            <v>3.4482758620689703E-2</v>
          </cell>
          <cell r="AG31">
            <v>0.14519056261343</v>
          </cell>
          <cell r="AH31">
            <v>0.22686025408348501</v>
          </cell>
          <cell r="AI31" t="str">
            <v>NULL</v>
          </cell>
          <cell r="AJ31" t="str">
            <v>NULL</v>
          </cell>
          <cell r="AK31" t="str">
            <v>NULL</v>
          </cell>
          <cell r="AL31">
            <v>3.3057851239669421E-3</v>
          </cell>
          <cell r="AM31">
            <v>1.652892561983471E-3</v>
          </cell>
          <cell r="AN31">
            <v>1.652892561983471E-3</v>
          </cell>
          <cell r="AO31">
            <v>0.38081395348837199</v>
          </cell>
          <cell r="AP31">
            <v>0.29941860465116299</v>
          </cell>
          <cell r="AQ31" t="str">
            <v>NULL</v>
          </cell>
          <cell r="AR31">
            <v>0.233695652173913</v>
          </cell>
          <cell r="AS31" t="str">
            <v>NULL</v>
          </cell>
          <cell r="AT31" t="str">
            <v xml:space="preserve"> </v>
          </cell>
        </row>
        <row r="32">
          <cell r="A32">
            <v>101231</v>
          </cell>
          <cell r="B32">
            <v>3012068</v>
          </cell>
          <cell r="C32" t="str">
            <v>Becontree Primary School</v>
          </cell>
          <cell r="D32">
            <v>301</v>
          </cell>
          <cell r="E32" t="str">
            <v>PS</v>
          </cell>
          <cell r="F32" t="str">
            <v>NULL</v>
          </cell>
          <cell r="G32">
            <v>1</v>
          </cell>
          <cell r="H32">
            <v>436</v>
          </cell>
          <cell r="I32">
            <v>436</v>
          </cell>
          <cell r="J32">
            <v>0</v>
          </cell>
          <cell r="K32">
            <v>0</v>
          </cell>
          <cell r="L32">
            <v>0</v>
          </cell>
          <cell r="M32">
            <v>0</v>
          </cell>
          <cell r="N32">
            <v>0.26497695852534597</v>
          </cell>
          <cell r="O32">
            <v>0.40099009900990107</v>
          </cell>
          <cell r="P32" t="str">
            <v>NULL</v>
          </cell>
          <cell r="Q32" t="str">
            <v>NULL</v>
          </cell>
          <cell r="R32">
            <v>1.2820512820512799E-2</v>
          </cell>
          <cell r="S32">
            <v>2.5641025641025602E-3</v>
          </cell>
          <cell r="T32">
            <v>2.5641025641025599E-2</v>
          </cell>
          <cell r="U32">
            <v>0.55128205128205099</v>
          </cell>
          <cell r="V32">
            <v>0.36666666666666697</v>
          </cell>
          <cell r="W32">
            <v>2.8205128205128199E-2</v>
          </cell>
          <cell r="X32">
            <v>1.2820512820512799E-2</v>
          </cell>
          <cell r="Y32" t="str">
            <v>NULL</v>
          </cell>
          <cell r="Z32" t="str">
            <v>NULL</v>
          </cell>
          <cell r="AA32" t="str">
            <v>NULL</v>
          </cell>
          <cell r="AB32" t="str">
            <v>NULL</v>
          </cell>
          <cell r="AC32" t="str">
            <v>NULL</v>
          </cell>
          <cell r="AD32" t="str">
            <v>NULL</v>
          </cell>
          <cell r="AE32" t="str">
            <v>NULL</v>
          </cell>
          <cell r="AF32">
            <v>3.97727272727273E-2</v>
          </cell>
          <cell r="AG32">
            <v>0.116477272727273</v>
          </cell>
          <cell r="AH32">
            <v>0.18465909090909099</v>
          </cell>
          <cell r="AI32" t="str">
            <v>NULL</v>
          </cell>
          <cell r="AJ32" t="str">
            <v>NULL</v>
          </cell>
          <cell r="AK32" t="str">
            <v>NULL</v>
          </cell>
          <cell r="AL32">
            <v>7.4257425742574254E-3</v>
          </cell>
          <cell r="AM32">
            <v>4.9504950495049506E-3</v>
          </cell>
          <cell r="AN32">
            <v>4.9504950495049506E-3</v>
          </cell>
          <cell r="AO32">
            <v>0.26415094339622602</v>
          </cell>
          <cell r="AP32">
            <v>0.232704402515723</v>
          </cell>
          <cell r="AQ32" t="str">
            <v>NULL</v>
          </cell>
          <cell r="AR32">
            <v>0.15625</v>
          </cell>
          <cell r="AS32" t="str">
            <v>NULL</v>
          </cell>
          <cell r="AT32" t="str">
            <v xml:space="preserve"> </v>
          </cell>
        </row>
        <row r="33">
          <cell r="A33">
            <v>101232</v>
          </cell>
          <cell r="B33">
            <v>3012069</v>
          </cell>
          <cell r="C33" t="str">
            <v>JOHN PERRY PRIMARY</v>
          </cell>
          <cell r="D33">
            <v>301</v>
          </cell>
          <cell r="E33" t="str">
            <v>PS</v>
          </cell>
          <cell r="F33" t="str">
            <v>NULL</v>
          </cell>
          <cell r="G33">
            <v>1</v>
          </cell>
          <cell r="H33">
            <v>414</v>
          </cell>
          <cell r="I33">
            <v>414</v>
          </cell>
          <cell r="J33">
            <v>0</v>
          </cell>
          <cell r="K33">
            <v>0</v>
          </cell>
          <cell r="L33">
            <v>0</v>
          </cell>
          <cell r="M33">
            <v>0</v>
          </cell>
          <cell r="N33">
            <v>0.237980769230769</v>
          </cell>
          <cell r="O33">
            <v>0.32219570405727921</v>
          </cell>
          <cell r="P33" t="str">
            <v>NULL</v>
          </cell>
          <cell r="Q33" t="str">
            <v>NULL</v>
          </cell>
          <cell r="R33">
            <v>1.01522842639594E-2</v>
          </cell>
          <cell r="S33">
            <v>5.0761421319797002E-3</v>
          </cell>
          <cell r="T33">
            <v>4.0609137055837602E-2</v>
          </cell>
          <cell r="U33">
            <v>0.54568527918781695</v>
          </cell>
          <cell r="V33">
            <v>0.32233502538071102</v>
          </cell>
          <cell r="W33">
            <v>7.3604060913705596E-2</v>
          </cell>
          <cell r="X33">
            <v>2.5380710659898501E-3</v>
          </cell>
          <cell r="Y33" t="str">
            <v>NULL</v>
          </cell>
          <cell r="Z33" t="str">
            <v>NULL</v>
          </cell>
          <cell r="AA33" t="str">
            <v>NULL</v>
          </cell>
          <cell r="AB33" t="str">
            <v>NULL</v>
          </cell>
          <cell r="AC33" t="str">
            <v>NULL</v>
          </cell>
          <cell r="AD33" t="str">
            <v>NULL</v>
          </cell>
          <cell r="AE33" t="str">
            <v>NULL</v>
          </cell>
          <cell r="AF33">
            <v>1.6806722689075598E-2</v>
          </cell>
          <cell r="AG33">
            <v>7.5630252100840303E-2</v>
          </cell>
          <cell r="AH33">
            <v>0.145658263305322</v>
          </cell>
          <cell r="AI33" t="str">
            <v>NULL</v>
          </cell>
          <cell r="AJ33" t="str">
            <v>NULL</v>
          </cell>
          <cell r="AK33" t="str">
            <v>NULL</v>
          </cell>
          <cell r="AL33" t="str">
            <v>NULL</v>
          </cell>
          <cell r="AM33" t="str">
            <v>NULL</v>
          </cell>
          <cell r="AN33" t="str">
            <v>NULL</v>
          </cell>
          <cell r="AO33">
            <v>0.15340909090909099</v>
          </cell>
          <cell r="AP33">
            <v>0.13636363636363599</v>
          </cell>
          <cell r="AQ33" t="str">
            <v>NULL</v>
          </cell>
          <cell r="AR33">
            <v>0.14845938375350101</v>
          </cell>
          <cell r="AS33" t="str">
            <v>NULL</v>
          </cell>
          <cell r="AT33" t="str">
            <v xml:space="preserve"> </v>
          </cell>
        </row>
        <row r="34">
          <cell r="A34">
            <v>130357</v>
          </cell>
          <cell r="B34">
            <v>3012070</v>
          </cell>
          <cell r="C34" t="str">
            <v>RICHARD ALIBON PRIMARY</v>
          </cell>
          <cell r="D34">
            <v>301</v>
          </cell>
          <cell r="E34" t="str">
            <v>PS</v>
          </cell>
          <cell r="F34" t="str">
            <v>NULL</v>
          </cell>
          <cell r="G34">
            <v>1</v>
          </cell>
          <cell r="H34">
            <v>468</v>
          </cell>
          <cell r="I34">
            <v>468</v>
          </cell>
          <cell r="J34">
            <v>0</v>
          </cell>
          <cell r="K34">
            <v>0</v>
          </cell>
          <cell r="L34">
            <v>0</v>
          </cell>
          <cell r="M34">
            <v>-1</v>
          </cell>
          <cell r="N34">
            <v>0.31327800829875502</v>
          </cell>
          <cell r="O34">
            <v>0.40350877192982454</v>
          </cell>
          <cell r="P34" t="str">
            <v>NULL</v>
          </cell>
          <cell r="Q34" t="str">
            <v>NULL</v>
          </cell>
          <cell r="R34">
            <v>2.2026431718061699E-2</v>
          </cell>
          <cell r="S34">
            <v>1.3215859030837E-2</v>
          </cell>
          <cell r="T34">
            <v>1.54185022026432E-2</v>
          </cell>
          <cell r="U34">
            <v>0.48237885462555102</v>
          </cell>
          <cell r="V34">
            <v>0.42070484581497802</v>
          </cell>
          <cell r="W34">
            <v>3.3039647577092497E-2</v>
          </cell>
          <cell r="X34">
            <v>1.3215859030837E-2</v>
          </cell>
          <cell r="Y34" t="str">
            <v>NULL</v>
          </cell>
          <cell r="Z34" t="str">
            <v>NULL</v>
          </cell>
          <cell r="AA34" t="str">
            <v>NULL</v>
          </cell>
          <cell r="AB34" t="str">
            <v>NULL</v>
          </cell>
          <cell r="AC34" t="str">
            <v>NULL</v>
          </cell>
          <cell r="AD34" t="str">
            <v>NULL</v>
          </cell>
          <cell r="AE34" t="str">
            <v>NULL</v>
          </cell>
          <cell r="AF34">
            <v>7.5757575757575803E-3</v>
          </cell>
          <cell r="AG34">
            <v>7.5757575757575801E-2</v>
          </cell>
          <cell r="AH34">
            <v>0.15151515151515199</v>
          </cell>
          <cell r="AI34" t="str">
            <v>NULL</v>
          </cell>
          <cell r="AJ34" t="str">
            <v>NULL</v>
          </cell>
          <cell r="AK34" t="str">
            <v>NULL</v>
          </cell>
          <cell r="AL34">
            <v>6.5789473684210523E-3</v>
          </cell>
          <cell r="AM34">
            <v>6.5789473684210523E-3</v>
          </cell>
          <cell r="AN34">
            <v>6.5789473684210523E-3</v>
          </cell>
          <cell r="AO34">
            <v>0.33168316831683198</v>
          </cell>
          <cell r="AP34">
            <v>0.21782178217821799</v>
          </cell>
          <cell r="AQ34" t="str">
            <v>NULL</v>
          </cell>
          <cell r="AR34">
            <v>0.169191919191919</v>
          </cell>
          <cell r="AS34" t="str">
            <v>NULL</v>
          </cell>
          <cell r="AT34" t="str">
            <v xml:space="preserve"> </v>
          </cell>
        </row>
        <row r="35">
          <cell r="A35">
            <v>130340</v>
          </cell>
          <cell r="B35">
            <v>3012071</v>
          </cell>
          <cell r="C35" t="str">
            <v>MONTEAGLE PRIMARY</v>
          </cell>
          <cell r="D35">
            <v>301</v>
          </cell>
          <cell r="E35" t="str">
            <v>PS</v>
          </cell>
          <cell r="F35" t="str">
            <v>NULL</v>
          </cell>
          <cell r="G35">
            <v>1</v>
          </cell>
          <cell r="H35">
            <v>617</v>
          </cell>
          <cell r="I35">
            <v>617</v>
          </cell>
          <cell r="J35">
            <v>0</v>
          </cell>
          <cell r="K35">
            <v>0</v>
          </cell>
          <cell r="L35">
            <v>0</v>
          </cell>
          <cell r="M35">
            <v>0</v>
          </cell>
          <cell r="N35">
            <v>0.33333333333333298</v>
          </cell>
          <cell r="O35">
            <v>0.4091680814940577</v>
          </cell>
          <cell r="P35" t="str">
            <v>NULL</v>
          </cell>
          <cell r="Q35" t="str">
            <v>NULL</v>
          </cell>
          <cell r="R35">
            <v>5.2447552447552502E-3</v>
          </cell>
          <cell r="S35">
            <v>1.3986013986014E-2</v>
          </cell>
          <cell r="T35">
            <v>8.7412587412587402E-3</v>
          </cell>
          <cell r="U35">
            <v>0.45279720279720298</v>
          </cell>
          <cell r="V35">
            <v>0.24650349650349701</v>
          </cell>
          <cell r="W35">
            <v>0.25524475524475498</v>
          </cell>
          <cell r="X35">
            <v>1.7482517482517501E-2</v>
          </cell>
          <cell r="Y35" t="str">
            <v>NULL</v>
          </cell>
          <cell r="Z35" t="str">
            <v>NULL</v>
          </cell>
          <cell r="AA35" t="str">
            <v>NULL</v>
          </cell>
          <cell r="AB35" t="str">
            <v>NULL</v>
          </cell>
          <cell r="AC35" t="str">
            <v>NULL</v>
          </cell>
          <cell r="AD35" t="str">
            <v>NULL</v>
          </cell>
          <cell r="AE35" t="str">
            <v>NULL</v>
          </cell>
          <cell r="AF35">
            <v>3.1746031746031703E-2</v>
          </cell>
          <cell r="AG35">
            <v>0.158730158730159</v>
          </cell>
          <cell r="AH35">
            <v>0.27777777777777801</v>
          </cell>
          <cell r="AI35" t="str">
            <v>NULL</v>
          </cell>
          <cell r="AJ35" t="str">
            <v>NULL</v>
          </cell>
          <cell r="AK35" t="str">
            <v>NULL</v>
          </cell>
          <cell r="AL35">
            <v>6.7911714770797962E-3</v>
          </cell>
          <cell r="AM35">
            <v>1.697792869269949E-3</v>
          </cell>
          <cell r="AN35">
            <v>1.697792869269949E-3</v>
          </cell>
          <cell r="AO35">
            <v>0.232283464566929</v>
          </cell>
          <cell r="AP35">
            <v>0.16141732283464599</v>
          </cell>
          <cell r="AQ35" t="str">
            <v>NULL</v>
          </cell>
          <cell r="AR35">
            <v>0.20604914933837401</v>
          </cell>
          <cell r="AS35" t="str">
            <v>NULL</v>
          </cell>
          <cell r="AT35" t="str">
            <v xml:space="preserve"> </v>
          </cell>
        </row>
        <row r="36">
          <cell r="A36">
            <v>130919</v>
          </cell>
          <cell r="B36">
            <v>3012072</v>
          </cell>
          <cell r="C36" t="str">
            <v>GODWIN PRIMARY</v>
          </cell>
          <cell r="D36">
            <v>301</v>
          </cell>
          <cell r="E36" t="str">
            <v>PS</v>
          </cell>
          <cell r="F36" t="str">
            <v>NULL</v>
          </cell>
          <cell r="G36">
            <v>1</v>
          </cell>
          <cell r="H36">
            <v>434</v>
          </cell>
          <cell r="I36">
            <v>434</v>
          </cell>
          <cell r="J36">
            <v>0</v>
          </cell>
          <cell r="K36">
            <v>0</v>
          </cell>
          <cell r="L36">
            <v>0</v>
          </cell>
          <cell r="M36">
            <v>0</v>
          </cell>
          <cell r="N36">
            <v>0.243792325056433</v>
          </cell>
          <cell r="O36">
            <v>0.34772182254196643</v>
          </cell>
          <cell r="P36" t="str">
            <v>NULL</v>
          </cell>
          <cell r="Q36" t="str">
            <v>NULL</v>
          </cell>
          <cell r="R36">
            <v>0</v>
          </cell>
          <cell r="S36">
            <v>2.4213075060532702E-3</v>
          </cell>
          <cell r="T36">
            <v>9.6852300242130807E-3</v>
          </cell>
          <cell r="U36">
            <v>0.45762711864406802</v>
          </cell>
          <cell r="V36">
            <v>0.46731234866828097</v>
          </cell>
          <cell r="W36">
            <v>6.0532687651331699E-2</v>
          </cell>
          <cell r="X36">
            <v>2.4213075060532702E-3</v>
          </cell>
          <cell r="Y36" t="str">
            <v>NULL</v>
          </cell>
          <cell r="Z36" t="str">
            <v>NULL</v>
          </cell>
          <cell r="AA36" t="str">
            <v>NULL</v>
          </cell>
          <cell r="AB36" t="str">
            <v>NULL</v>
          </cell>
          <cell r="AC36" t="str">
            <v>NULL</v>
          </cell>
          <cell r="AD36" t="str">
            <v>NULL</v>
          </cell>
          <cell r="AE36" t="str">
            <v>NULL</v>
          </cell>
          <cell r="AF36">
            <v>1.1235955056179799E-2</v>
          </cell>
          <cell r="AG36">
            <v>7.3033707865168496E-2</v>
          </cell>
          <cell r="AH36">
            <v>0.123595505617978</v>
          </cell>
          <cell r="AI36" t="str">
            <v>NULL</v>
          </cell>
          <cell r="AJ36" t="str">
            <v>NULL</v>
          </cell>
          <cell r="AK36" t="str">
            <v>NULL</v>
          </cell>
          <cell r="AL36" t="str">
            <v>NULL</v>
          </cell>
          <cell r="AM36" t="str">
            <v>NULL</v>
          </cell>
          <cell r="AN36" t="str">
            <v>NULL</v>
          </cell>
          <cell r="AO36">
            <v>0.20689655172413801</v>
          </cell>
          <cell r="AP36">
            <v>0.15517241379310301</v>
          </cell>
          <cell r="AQ36" t="str">
            <v>NULL</v>
          </cell>
          <cell r="AR36">
            <v>0.106741573033708</v>
          </cell>
          <cell r="AS36" t="str">
            <v>NULL</v>
          </cell>
          <cell r="AT36" t="str">
            <v xml:space="preserve"> </v>
          </cell>
        </row>
        <row r="37">
          <cell r="A37">
            <v>131844</v>
          </cell>
          <cell r="B37">
            <v>3012073</v>
          </cell>
          <cell r="C37" t="str">
            <v>HUNTERS HALL PRIMARY</v>
          </cell>
          <cell r="D37">
            <v>301</v>
          </cell>
          <cell r="E37" t="str">
            <v>PS</v>
          </cell>
          <cell r="F37" t="str">
            <v>NULL</v>
          </cell>
          <cell r="G37">
            <v>1</v>
          </cell>
          <cell r="H37">
            <v>623</v>
          </cell>
          <cell r="I37">
            <v>623</v>
          </cell>
          <cell r="J37">
            <v>0</v>
          </cell>
          <cell r="K37">
            <v>0</v>
          </cell>
          <cell r="L37">
            <v>0</v>
          </cell>
          <cell r="M37">
            <v>-3</v>
          </cell>
          <cell r="N37">
            <v>0.25515055467511899</v>
          </cell>
          <cell r="O37">
            <v>0.34232715008431702</v>
          </cell>
          <cell r="P37" t="str">
            <v>NULL</v>
          </cell>
          <cell r="Q37" t="str">
            <v>NULL</v>
          </cell>
          <cell r="R37">
            <v>6.6889632107023402E-3</v>
          </cell>
          <cell r="S37">
            <v>1.67224080267559E-3</v>
          </cell>
          <cell r="T37">
            <v>0.158862876254181</v>
          </cell>
          <cell r="U37">
            <v>0.34949832775919698</v>
          </cell>
          <cell r="V37">
            <v>0.45317725752508398</v>
          </cell>
          <cell r="W37">
            <v>2.1739130434782601E-2</v>
          </cell>
          <cell r="X37">
            <v>8.3612040133779295E-3</v>
          </cell>
          <cell r="Y37" t="str">
            <v>NULL</v>
          </cell>
          <cell r="Z37" t="str">
            <v>NULL</v>
          </cell>
          <cell r="AA37" t="str">
            <v>NULL</v>
          </cell>
          <cell r="AB37" t="str">
            <v>NULL</v>
          </cell>
          <cell r="AC37" t="str">
            <v>NULL</v>
          </cell>
          <cell r="AD37" t="str">
            <v>NULL</v>
          </cell>
          <cell r="AE37" t="str">
            <v>NULL</v>
          </cell>
          <cell r="AF37">
            <v>5.5658627087198497E-3</v>
          </cell>
          <cell r="AG37">
            <v>6.3079777365491696E-2</v>
          </cell>
          <cell r="AH37">
            <v>0.126159554730983</v>
          </cell>
          <cell r="AI37" t="str">
            <v>NULL</v>
          </cell>
          <cell r="AJ37" t="str">
            <v>NULL</v>
          </cell>
          <cell r="AK37" t="str">
            <v>NULL</v>
          </cell>
          <cell r="AL37">
            <v>1.6863406408094434E-3</v>
          </cell>
          <cell r="AM37">
            <v>0</v>
          </cell>
          <cell r="AN37">
            <v>0</v>
          </cell>
          <cell r="AO37">
            <v>0.29885057471264398</v>
          </cell>
          <cell r="AP37">
            <v>0.22222222222222199</v>
          </cell>
          <cell r="AQ37" t="str">
            <v>NULL</v>
          </cell>
          <cell r="AR37">
            <v>0.111317254174397</v>
          </cell>
          <cell r="AS37" t="str">
            <v>NULL</v>
          </cell>
          <cell r="AT37" t="str">
            <v xml:space="preserve"> </v>
          </cell>
        </row>
        <row r="38">
          <cell r="A38">
            <v>131845</v>
          </cell>
          <cell r="B38">
            <v>3012074</v>
          </cell>
          <cell r="C38" t="str">
            <v>SOUTHWOOD PRIMARY</v>
          </cell>
          <cell r="D38">
            <v>301</v>
          </cell>
          <cell r="E38" t="str">
            <v>PS</v>
          </cell>
          <cell r="F38" t="str">
            <v>NULL</v>
          </cell>
          <cell r="G38">
            <v>1</v>
          </cell>
          <cell r="H38">
            <v>408</v>
          </cell>
          <cell r="I38">
            <v>408</v>
          </cell>
          <cell r="J38">
            <v>0</v>
          </cell>
          <cell r="K38">
            <v>0</v>
          </cell>
          <cell r="L38">
            <v>0</v>
          </cell>
          <cell r="M38">
            <v>-2</v>
          </cell>
          <cell r="N38">
            <v>0.248756218905473</v>
          </cell>
          <cell r="O38">
            <v>0.33497536945812806</v>
          </cell>
          <cell r="P38" t="str">
            <v>NULL</v>
          </cell>
          <cell r="Q38" t="str">
            <v>NULL</v>
          </cell>
          <cell r="R38">
            <v>5.1948051948051896E-3</v>
          </cell>
          <cell r="S38">
            <v>0</v>
          </cell>
          <cell r="T38">
            <v>1.8181818181818198E-2</v>
          </cell>
          <cell r="U38">
            <v>0.65194805194805205</v>
          </cell>
          <cell r="V38">
            <v>0.28831168831168802</v>
          </cell>
          <cell r="W38">
            <v>2.5974025974026E-2</v>
          </cell>
          <cell r="X38">
            <v>1.03896103896104E-2</v>
          </cell>
          <cell r="Y38" t="str">
            <v>NULL</v>
          </cell>
          <cell r="Z38" t="str">
            <v>NULL</v>
          </cell>
          <cell r="AA38" t="str">
            <v>NULL</v>
          </cell>
          <cell r="AB38" t="str">
            <v>NULL</v>
          </cell>
          <cell r="AC38" t="str">
            <v>NULL</v>
          </cell>
          <cell r="AD38" t="str">
            <v>NULL</v>
          </cell>
          <cell r="AE38" t="str">
            <v>NULL</v>
          </cell>
          <cell r="AF38">
            <v>1.16279069767442E-2</v>
          </cell>
          <cell r="AG38">
            <v>7.8488372093023298E-2</v>
          </cell>
          <cell r="AH38">
            <v>0.15406976744185999</v>
          </cell>
          <cell r="AI38" t="str">
            <v>NULL</v>
          </cell>
          <cell r="AJ38" t="str">
            <v>NULL</v>
          </cell>
          <cell r="AK38" t="str">
            <v>NULL</v>
          </cell>
          <cell r="AL38">
            <v>1.2315270935960592E-2</v>
          </cell>
          <cell r="AM38">
            <v>1.2315270935960592E-2</v>
          </cell>
          <cell r="AN38">
            <v>2.4630541871921183E-3</v>
          </cell>
          <cell r="AO38">
            <v>0.41764705882352898</v>
          </cell>
          <cell r="AP38">
            <v>0.32352941176470601</v>
          </cell>
          <cell r="AQ38" t="str">
            <v>NULL</v>
          </cell>
          <cell r="AR38">
            <v>0.104651162790698</v>
          </cell>
          <cell r="AS38" t="str">
            <v>NULL</v>
          </cell>
          <cell r="AT38" t="str">
            <v xml:space="preserve"> </v>
          </cell>
        </row>
        <row r="39">
          <cell r="A39">
            <v>131775</v>
          </cell>
          <cell r="B39">
            <v>3012075</v>
          </cell>
          <cell r="C39" t="str">
            <v>GASCOIGNE PRIMARY SCHOOL</v>
          </cell>
          <cell r="D39">
            <v>301</v>
          </cell>
          <cell r="E39" t="str">
            <v>PS</v>
          </cell>
          <cell r="F39" t="str">
            <v>NULL</v>
          </cell>
          <cell r="G39">
            <v>1</v>
          </cell>
          <cell r="H39">
            <v>929</v>
          </cell>
          <cell r="I39">
            <v>929</v>
          </cell>
          <cell r="J39">
            <v>0</v>
          </cell>
          <cell r="K39">
            <v>0</v>
          </cell>
          <cell r="L39">
            <v>0</v>
          </cell>
          <cell r="M39">
            <v>2</v>
          </cell>
          <cell r="N39">
            <v>0.37337662337662297</v>
          </cell>
          <cell r="O39">
            <v>0.52396878483835008</v>
          </cell>
          <cell r="P39" t="str">
            <v>NULL</v>
          </cell>
          <cell r="Q39" t="str">
            <v>NULL</v>
          </cell>
          <cell r="R39">
            <v>0</v>
          </cell>
          <cell r="S39">
            <v>2.3121387283237E-2</v>
          </cell>
          <cell r="T39">
            <v>5.78034682080925E-3</v>
          </cell>
          <cell r="U39">
            <v>0.12485549132948</v>
          </cell>
          <cell r="V39">
            <v>0.27052023121387297</v>
          </cell>
          <cell r="W39">
            <v>0.37572254335260102</v>
          </cell>
          <cell r="X39">
            <v>0.2</v>
          </cell>
          <cell r="Y39" t="str">
            <v>NULL</v>
          </cell>
          <cell r="Z39" t="str">
            <v>NULL</v>
          </cell>
          <cell r="AA39" t="str">
            <v>NULL</v>
          </cell>
          <cell r="AB39" t="str">
            <v>NULL</v>
          </cell>
          <cell r="AC39" t="str">
            <v>NULL</v>
          </cell>
          <cell r="AD39" t="str">
            <v>NULL</v>
          </cell>
          <cell r="AE39" t="str">
            <v>NULL</v>
          </cell>
          <cell r="AF39">
            <v>3.22164948453608E-2</v>
          </cell>
          <cell r="AG39">
            <v>0.182989690721649</v>
          </cell>
          <cell r="AH39">
            <v>0.36855670103092802</v>
          </cell>
          <cell r="AI39" t="str">
            <v>NULL</v>
          </cell>
          <cell r="AJ39" t="str">
            <v>NULL</v>
          </cell>
          <cell r="AK39" t="str">
            <v>NULL</v>
          </cell>
          <cell r="AL39">
            <v>3.3444816053511705E-3</v>
          </cell>
          <cell r="AM39">
            <v>1.1148272017837235E-3</v>
          </cell>
          <cell r="AN39">
            <v>1.1148272017837235E-3</v>
          </cell>
          <cell r="AO39">
            <v>0.32281553398058299</v>
          </cell>
          <cell r="AP39">
            <v>0.216019417475728</v>
          </cell>
          <cell r="AQ39" t="str">
            <v>NULL</v>
          </cell>
          <cell r="AR39">
            <v>0.14561855670103099</v>
          </cell>
          <cell r="AS39" t="str">
            <v>NULL</v>
          </cell>
          <cell r="AT39" t="str">
            <v xml:space="preserve"> </v>
          </cell>
        </row>
        <row r="40">
          <cell r="A40">
            <v>101233</v>
          </cell>
          <cell r="B40">
            <v>3013300</v>
          </cell>
          <cell r="C40" t="str">
            <v>ST.  MARGARET'S Church of England PRIMARY School</v>
          </cell>
          <cell r="D40">
            <v>301</v>
          </cell>
          <cell r="E40" t="str">
            <v>PS</v>
          </cell>
          <cell r="F40" t="str">
            <v>NULL</v>
          </cell>
          <cell r="G40">
            <v>1</v>
          </cell>
          <cell r="H40">
            <v>410</v>
          </cell>
          <cell r="I40">
            <v>410</v>
          </cell>
          <cell r="J40">
            <v>0</v>
          </cell>
          <cell r="K40">
            <v>0</v>
          </cell>
          <cell r="L40">
            <v>0</v>
          </cell>
          <cell r="M40">
            <v>0</v>
          </cell>
          <cell r="N40">
            <v>0.13970588235294101</v>
          </cell>
          <cell r="O40">
            <v>0.20913461538461539</v>
          </cell>
          <cell r="P40" t="str">
            <v>NULL</v>
          </cell>
          <cell r="Q40" t="str">
            <v>NULL</v>
          </cell>
          <cell r="R40">
            <v>5.0761421319797002E-3</v>
          </cell>
          <cell r="S40">
            <v>5.0761421319797002E-2</v>
          </cell>
          <cell r="T40">
            <v>1.5228426395939101E-2</v>
          </cell>
          <cell r="U40">
            <v>0.30203045685279201</v>
          </cell>
          <cell r="V40">
            <v>0.17512690355329899</v>
          </cell>
          <cell r="W40">
            <v>0.35025380710659898</v>
          </cell>
          <cell r="X40">
            <v>0.101522842639594</v>
          </cell>
          <cell r="Y40" t="str">
            <v>NULL</v>
          </cell>
          <cell r="Z40" t="str">
            <v>NULL</v>
          </cell>
          <cell r="AA40" t="str">
            <v>NULL</v>
          </cell>
          <cell r="AB40" t="str">
            <v>NULL</v>
          </cell>
          <cell r="AC40" t="str">
            <v>NULL</v>
          </cell>
          <cell r="AD40" t="str">
            <v>NULL</v>
          </cell>
          <cell r="AE40" t="str">
            <v>NULL</v>
          </cell>
          <cell r="AF40">
            <v>5.74712643678161E-3</v>
          </cell>
          <cell r="AG40">
            <v>0.109195402298851</v>
          </cell>
          <cell r="AH40">
            <v>0.19252873563218401</v>
          </cell>
          <cell r="AI40" t="str">
            <v>NULL</v>
          </cell>
          <cell r="AJ40" t="str">
            <v>NULL</v>
          </cell>
          <cell r="AK40" t="str">
            <v>NULL</v>
          </cell>
          <cell r="AL40" t="str">
            <v>NULL</v>
          </cell>
          <cell r="AM40" t="str">
            <v>NULL</v>
          </cell>
          <cell r="AN40" t="str">
            <v>NULL</v>
          </cell>
          <cell r="AO40">
            <v>0.27011494252873602</v>
          </cell>
          <cell r="AP40">
            <v>0.20114942528735599</v>
          </cell>
          <cell r="AQ40" t="str">
            <v>NULL</v>
          </cell>
          <cell r="AR40">
            <v>6.8965517241379296E-2</v>
          </cell>
          <cell r="AS40" t="str">
            <v>NULL</v>
          </cell>
          <cell r="AT40" t="str">
            <v xml:space="preserve"> </v>
          </cell>
        </row>
        <row r="41">
          <cell r="A41">
            <v>101234</v>
          </cell>
          <cell r="B41">
            <v>3013301</v>
          </cell>
          <cell r="C41" t="str">
            <v>WILLIAM FORD C of E JUNIOR</v>
          </cell>
          <cell r="D41">
            <v>301</v>
          </cell>
          <cell r="E41" t="str">
            <v>PS</v>
          </cell>
          <cell r="F41" t="str">
            <v>NULL</v>
          </cell>
          <cell r="G41">
            <v>1</v>
          </cell>
          <cell r="H41">
            <v>343</v>
          </cell>
          <cell r="I41">
            <v>343</v>
          </cell>
          <cell r="J41">
            <v>0</v>
          </cell>
          <cell r="K41">
            <v>0</v>
          </cell>
          <cell r="L41">
            <v>0</v>
          </cell>
          <cell r="M41">
            <v>0</v>
          </cell>
          <cell r="N41">
            <v>0.25225225225225201</v>
          </cell>
          <cell r="O41">
            <v>0.37125748502994005</v>
          </cell>
          <cell r="P41" t="str">
            <v>NULL</v>
          </cell>
          <cell r="Q41" t="str">
            <v>NULL</v>
          </cell>
          <cell r="R41">
            <v>9.11854103343465E-3</v>
          </cell>
          <cell r="S41">
            <v>9.11854103343465E-3</v>
          </cell>
          <cell r="T41">
            <v>2.1276595744680899E-2</v>
          </cell>
          <cell r="U41">
            <v>0.303951367781155</v>
          </cell>
          <cell r="V41">
            <v>0.51671732522796399</v>
          </cell>
          <cell r="W41">
            <v>0.13981762917933099</v>
          </cell>
          <cell r="X41">
            <v>0</v>
          </cell>
          <cell r="Y41" t="str">
            <v>NULL</v>
          </cell>
          <cell r="Z41" t="str">
            <v>NULL</v>
          </cell>
          <cell r="AA41" t="str">
            <v>NULL</v>
          </cell>
          <cell r="AB41" t="str">
            <v>NULL</v>
          </cell>
          <cell r="AC41" t="str">
            <v>NULL</v>
          </cell>
          <cell r="AD41" t="str">
            <v>NULL</v>
          </cell>
          <cell r="AE41" t="str">
            <v>NULL</v>
          </cell>
          <cell r="AF41">
            <v>0</v>
          </cell>
          <cell r="AG41">
            <v>1.2012012012012E-2</v>
          </cell>
          <cell r="AH41">
            <v>2.1021021021020998E-2</v>
          </cell>
          <cell r="AI41" t="str">
            <v>NULL</v>
          </cell>
          <cell r="AJ41" t="str">
            <v>NULL</v>
          </cell>
          <cell r="AK41" t="str">
            <v>NULL</v>
          </cell>
          <cell r="AL41">
            <v>2.9940119760479044E-3</v>
          </cell>
          <cell r="AM41">
            <v>2.9940119760479044E-3</v>
          </cell>
          <cell r="AN41">
            <v>2.9940119760479044E-3</v>
          </cell>
          <cell r="AO41">
            <v>0.27160493827160498</v>
          </cell>
          <cell r="AP41">
            <v>0.18518518518518501</v>
          </cell>
          <cell r="AQ41" t="str">
            <v>NULL</v>
          </cell>
          <cell r="AR41">
            <v>6.6066066066066104E-2</v>
          </cell>
          <cell r="AS41" t="str">
            <v>NULL</v>
          </cell>
          <cell r="AT41" t="str">
            <v xml:space="preserve"> </v>
          </cell>
        </row>
        <row r="42">
          <cell r="A42">
            <v>101235</v>
          </cell>
          <cell r="B42">
            <v>3013500</v>
          </cell>
          <cell r="C42" t="str">
            <v>ST JOSEPHS RC PRIMARY (BARKING)</v>
          </cell>
          <cell r="D42">
            <v>301</v>
          </cell>
          <cell r="E42" t="str">
            <v>PS</v>
          </cell>
          <cell r="F42" t="str">
            <v>NULL</v>
          </cell>
          <cell r="G42">
            <v>1</v>
          </cell>
          <cell r="H42">
            <v>262</v>
          </cell>
          <cell r="I42">
            <v>262</v>
          </cell>
          <cell r="J42">
            <v>0</v>
          </cell>
          <cell r="K42">
            <v>0</v>
          </cell>
          <cell r="L42">
            <v>0</v>
          </cell>
          <cell r="M42">
            <v>-2</v>
          </cell>
          <cell r="N42">
            <v>0.16030534351145001</v>
          </cell>
          <cell r="O42">
            <v>0.25847457627118642</v>
          </cell>
          <cell r="P42" t="str">
            <v>NULL</v>
          </cell>
          <cell r="Q42" t="str">
            <v>NULL</v>
          </cell>
          <cell r="R42">
            <v>1.2E-2</v>
          </cell>
          <cell r="S42">
            <v>0.06</v>
          </cell>
          <cell r="T42">
            <v>3.5999999999999997E-2</v>
          </cell>
          <cell r="U42">
            <v>0.28399999999999997</v>
          </cell>
          <cell r="V42">
            <v>0.20399999999999999</v>
          </cell>
          <cell r="W42">
            <v>0.28000000000000003</v>
          </cell>
          <cell r="X42">
            <v>0.124</v>
          </cell>
          <cell r="Y42" t="str">
            <v>NULL</v>
          </cell>
          <cell r="Z42" t="str">
            <v>NULL</v>
          </cell>
          <cell r="AA42" t="str">
            <v>NULL</v>
          </cell>
          <cell r="AB42" t="str">
            <v>NULL</v>
          </cell>
          <cell r="AC42" t="str">
            <v>NULL</v>
          </cell>
          <cell r="AD42" t="str">
            <v>NULL</v>
          </cell>
          <cell r="AE42" t="str">
            <v>NULL</v>
          </cell>
          <cell r="AF42">
            <v>0</v>
          </cell>
          <cell r="AG42">
            <v>0.17676767676767699</v>
          </cell>
          <cell r="AH42">
            <v>0.24747474747474699</v>
          </cell>
          <cell r="AI42" t="str">
            <v>NULL</v>
          </cell>
          <cell r="AJ42" t="str">
            <v>NULL</v>
          </cell>
          <cell r="AK42" t="str">
            <v>NULL</v>
          </cell>
          <cell r="AL42">
            <v>4.2372881355932203E-3</v>
          </cell>
          <cell r="AM42">
            <v>4.2372881355932203E-3</v>
          </cell>
          <cell r="AN42">
            <v>4.2372881355932203E-3</v>
          </cell>
          <cell r="AO42">
            <v>0.19658119658119699</v>
          </cell>
          <cell r="AP42">
            <v>0.11111111111111099</v>
          </cell>
          <cell r="AQ42" t="str">
            <v>NULL</v>
          </cell>
          <cell r="AR42">
            <v>2.95566502463054E-2</v>
          </cell>
          <cell r="AS42" t="str">
            <v>NULL</v>
          </cell>
          <cell r="AT42" t="str">
            <v xml:space="preserve"> </v>
          </cell>
        </row>
        <row r="43">
          <cell r="A43">
            <v>101236</v>
          </cell>
          <cell r="B43">
            <v>3013502</v>
          </cell>
          <cell r="C43" t="str">
            <v>ST JOSEPHS CATHOLIC (DAGENHAM) SCHOOL</v>
          </cell>
          <cell r="D43">
            <v>301</v>
          </cell>
          <cell r="E43" t="str">
            <v>PS</v>
          </cell>
          <cell r="F43" t="str">
            <v>NULL</v>
          </cell>
          <cell r="G43">
            <v>1</v>
          </cell>
          <cell r="H43">
            <v>312</v>
          </cell>
          <cell r="I43">
            <v>312</v>
          </cell>
          <cell r="J43">
            <v>0</v>
          </cell>
          <cell r="K43">
            <v>0</v>
          </cell>
          <cell r="L43">
            <v>0</v>
          </cell>
          <cell r="M43">
            <v>2</v>
          </cell>
          <cell r="N43">
            <v>0.12091503267973901</v>
          </cell>
          <cell r="O43">
            <v>0.16447368421052633</v>
          </cell>
          <cell r="P43" t="str">
            <v>NULL</v>
          </cell>
          <cell r="Q43" t="str">
            <v>NULL</v>
          </cell>
          <cell r="R43">
            <v>1.6949152542372899E-2</v>
          </cell>
          <cell r="S43">
            <v>0</v>
          </cell>
          <cell r="T43">
            <v>3.3898305084745797E-2</v>
          </cell>
          <cell r="U43">
            <v>0.48135593220339001</v>
          </cell>
          <cell r="V43">
            <v>0.37627118644067797</v>
          </cell>
          <cell r="W43">
            <v>6.1016949152542403E-2</v>
          </cell>
          <cell r="X43">
            <v>3.0508474576271202E-2</v>
          </cell>
          <cell r="Y43" t="str">
            <v>NULL</v>
          </cell>
          <cell r="Z43" t="str">
            <v>NULL</v>
          </cell>
          <cell r="AA43" t="str">
            <v>NULL</v>
          </cell>
          <cell r="AB43" t="str">
            <v>NULL</v>
          </cell>
          <cell r="AC43" t="str">
            <v>NULL</v>
          </cell>
          <cell r="AD43" t="str">
            <v>NULL</v>
          </cell>
          <cell r="AE43" t="str">
            <v>NULL</v>
          </cell>
          <cell r="AF43">
            <v>0</v>
          </cell>
          <cell r="AG43">
            <v>9.1954022988505704E-2</v>
          </cell>
          <cell r="AH43">
            <v>0.16858237547892699</v>
          </cell>
          <cell r="AI43" t="str">
            <v>NULL</v>
          </cell>
          <cell r="AJ43" t="str">
            <v>NULL</v>
          </cell>
          <cell r="AK43" t="str">
            <v>NULL</v>
          </cell>
          <cell r="AL43">
            <v>9.8684210526315784E-3</v>
          </cell>
          <cell r="AM43">
            <v>0</v>
          </cell>
          <cell r="AN43">
            <v>0</v>
          </cell>
          <cell r="AO43">
            <v>0.1</v>
          </cell>
          <cell r="AP43">
            <v>6.9230769230769207E-2</v>
          </cell>
          <cell r="AQ43" t="str">
            <v>NULL</v>
          </cell>
          <cell r="AR43">
            <v>2.2988505747126398E-2</v>
          </cell>
          <cell r="AS43" t="str">
            <v>NULL</v>
          </cell>
          <cell r="AT43" t="str">
            <v xml:space="preserve"> </v>
          </cell>
        </row>
        <row r="44">
          <cell r="A44">
            <v>101237</v>
          </cell>
          <cell r="B44">
            <v>3013503</v>
          </cell>
          <cell r="C44" t="str">
            <v>ST PETERS RC PRIMARY SCHOOL</v>
          </cell>
          <cell r="D44">
            <v>301</v>
          </cell>
          <cell r="E44" t="str">
            <v>PS</v>
          </cell>
          <cell r="F44" t="str">
            <v>NULL</v>
          </cell>
          <cell r="G44">
            <v>1</v>
          </cell>
          <cell r="H44">
            <v>360</v>
          </cell>
          <cell r="I44">
            <v>360</v>
          </cell>
          <cell r="J44">
            <v>0</v>
          </cell>
          <cell r="K44">
            <v>0</v>
          </cell>
          <cell r="L44">
            <v>0</v>
          </cell>
          <cell r="M44">
            <v>2</v>
          </cell>
          <cell r="N44">
            <v>0.11267605633802801</v>
          </cell>
          <cell r="O44">
            <v>0.19941348973607037</v>
          </cell>
          <cell r="P44" t="str">
            <v>NULL</v>
          </cell>
          <cell r="Q44" t="str">
            <v>NULL</v>
          </cell>
          <cell r="R44">
            <v>0</v>
          </cell>
          <cell r="S44">
            <v>5.9347181008902097E-3</v>
          </cell>
          <cell r="T44">
            <v>5.9347181008902097E-3</v>
          </cell>
          <cell r="U44">
            <v>0.53115727002967394</v>
          </cell>
          <cell r="V44">
            <v>0.364985163204748</v>
          </cell>
          <cell r="W44">
            <v>8.3086053412462904E-2</v>
          </cell>
          <cell r="X44">
            <v>8.9020771513353102E-3</v>
          </cell>
          <cell r="Y44" t="str">
            <v>NULL</v>
          </cell>
          <cell r="Z44" t="str">
            <v>NULL</v>
          </cell>
          <cell r="AA44" t="str">
            <v>NULL</v>
          </cell>
          <cell r="AB44" t="str">
            <v>NULL</v>
          </cell>
          <cell r="AC44" t="str">
            <v>NULL</v>
          </cell>
          <cell r="AD44" t="str">
            <v>NULL</v>
          </cell>
          <cell r="AE44" t="str">
            <v>NULL</v>
          </cell>
          <cell r="AF44">
            <v>0</v>
          </cell>
          <cell r="AG44">
            <v>0.11340206185567001</v>
          </cell>
          <cell r="AH44">
            <v>0.240549828178694</v>
          </cell>
          <cell r="AI44" t="str">
            <v>NULL</v>
          </cell>
          <cell r="AJ44" t="str">
            <v>NULL</v>
          </cell>
          <cell r="AK44" t="str">
            <v>NULL</v>
          </cell>
          <cell r="AL44" t="str">
            <v>NULL</v>
          </cell>
          <cell r="AM44" t="str">
            <v>NULL</v>
          </cell>
          <cell r="AN44" t="str">
            <v>NULL</v>
          </cell>
          <cell r="AO44">
            <v>0.156626506024096</v>
          </cell>
          <cell r="AP44">
            <v>7.8313253012048195E-2</v>
          </cell>
          <cell r="AQ44" t="str">
            <v>NULL</v>
          </cell>
          <cell r="AR44">
            <v>3.7037037037037E-2</v>
          </cell>
          <cell r="AS44" t="str">
            <v>NULL</v>
          </cell>
          <cell r="AT44" t="str">
            <v xml:space="preserve"> </v>
          </cell>
        </row>
        <row r="45">
          <cell r="A45">
            <v>101238</v>
          </cell>
          <cell r="B45">
            <v>3013505</v>
          </cell>
          <cell r="C45" t="str">
            <v>THE ST TERESA CATHOLIC PRIMARY SCH</v>
          </cell>
          <cell r="D45">
            <v>301</v>
          </cell>
          <cell r="E45" t="str">
            <v>PS</v>
          </cell>
          <cell r="F45" t="str">
            <v>NULL</v>
          </cell>
          <cell r="G45">
            <v>1</v>
          </cell>
          <cell r="H45">
            <v>192</v>
          </cell>
          <cell r="I45">
            <v>192</v>
          </cell>
          <cell r="J45">
            <v>0</v>
          </cell>
          <cell r="K45">
            <v>0</v>
          </cell>
          <cell r="L45">
            <v>0</v>
          </cell>
          <cell r="M45">
            <v>0</v>
          </cell>
          <cell r="N45">
            <v>7.1428571428571397E-2</v>
          </cell>
          <cell r="O45">
            <v>0.10880829015544041</v>
          </cell>
          <cell r="P45" t="str">
            <v>NULL</v>
          </cell>
          <cell r="Q45" t="str">
            <v>NULL</v>
          </cell>
          <cell r="R45">
            <v>5.2356020942408397E-2</v>
          </cell>
          <cell r="S45">
            <v>3.6649214659685903E-2</v>
          </cell>
          <cell r="T45">
            <v>4.7120418848167499E-2</v>
          </cell>
          <cell r="U45">
            <v>0.59685863874345502</v>
          </cell>
          <cell r="V45">
            <v>0.193717277486911</v>
          </cell>
          <cell r="W45">
            <v>7.3298429319371694E-2</v>
          </cell>
          <cell r="X45">
            <v>0</v>
          </cell>
          <cell r="Y45" t="str">
            <v>NULL</v>
          </cell>
          <cell r="Z45" t="str">
            <v>NULL</v>
          </cell>
          <cell r="AA45" t="str">
            <v>NULL</v>
          </cell>
          <cell r="AB45" t="str">
            <v>NULL</v>
          </cell>
          <cell r="AC45" t="str">
            <v>NULL</v>
          </cell>
          <cell r="AD45" t="str">
            <v>NULL</v>
          </cell>
          <cell r="AE45" t="str">
            <v>NULL</v>
          </cell>
          <cell r="AF45">
            <v>0</v>
          </cell>
          <cell r="AG45">
            <v>8.9820359281437098E-2</v>
          </cell>
          <cell r="AH45">
            <v>0.16766467065868301</v>
          </cell>
          <cell r="AI45" t="str">
            <v>NULL</v>
          </cell>
          <cell r="AJ45" t="str">
            <v>NULL</v>
          </cell>
          <cell r="AK45" t="str">
            <v>NULL</v>
          </cell>
          <cell r="AL45" t="str">
            <v>NULL</v>
          </cell>
          <cell r="AM45" t="str">
            <v>NULL</v>
          </cell>
          <cell r="AN45" t="str">
            <v>NULL</v>
          </cell>
          <cell r="AO45">
            <v>0.107142857142857</v>
          </cell>
          <cell r="AP45">
            <v>5.95238095238095E-2</v>
          </cell>
          <cell r="AQ45" t="str">
            <v>NULL</v>
          </cell>
          <cell r="AR45">
            <v>4.1916167664670698E-2</v>
          </cell>
          <cell r="AS45" t="str">
            <v>NULL</v>
          </cell>
          <cell r="AT45" t="str">
            <v xml:space="preserve"> </v>
          </cell>
        </row>
        <row r="46">
          <cell r="A46">
            <v>101239</v>
          </cell>
          <cell r="B46">
            <v>3013506</v>
          </cell>
          <cell r="C46" t="str">
            <v>ST VINCENT'S CATHOLIC PRIMARY</v>
          </cell>
          <cell r="D46">
            <v>301</v>
          </cell>
          <cell r="E46" t="str">
            <v>PS</v>
          </cell>
          <cell r="F46" t="str">
            <v>NULL</v>
          </cell>
          <cell r="G46">
            <v>1</v>
          </cell>
          <cell r="H46">
            <v>210</v>
          </cell>
          <cell r="I46">
            <v>210</v>
          </cell>
          <cell r="J46">
            <v>0</v>
          </cell>
          <cell r="K46">
            <v>0</v>
          </cell>
          <cell r="L46">
            <v>0</v>
          </cell>
          <cell r="M46">
            <v>1</v>
          </cell>
          <cell r="N46">
            <v>0.17307692307692299</v>
          </cell>
          <cell r="O46">
            <v>0.23809523809523805</v>
          </cell>
          <cell r="P46" t="str">
            <v>NULL</v>
          </cell>
          <cell r="Q46" t="str">
            <v>NULL</v>
          </cell>
          <cell r="R46">
            <v>4.9019607843137298E-3</v>
          </cell>
          <cell r="S46">
            <v>0</v>
          </cell>
          <cell r="T46">
            <v>3.9215686274509803E-2</v>
          </cell>
          <cell r="U46">
            <v>0.54901960784313697</v>
          </cell>
          <cell r="V46">
            <v>0.34803921568627399</v>
          </cell>
          <cell r="W46">
            <v>4.9019607843137303E-2</v>
          </cell>
          <cell r="X46">
            <v>9.8039215686274508E-3</v>
          </cell>
          <cell r="Y46" t="str">
            <v>NULL</v>
          </cell>
          <cell r="Z46" t="str">
            <v>NULL</v>
          </cell>
          <cell r="AA46" t="str">
            <v>NULL</v>
          </cell>
          <cell r="AB46" t="str">
            <v>NULL</v>
          </cell>
          <cell r="AC46" t="str">
            <v>NULL</v>
          </cell>
          <cell r="AD46" t="str">
            <v>NULL</v>
          </cell>
          <cell r="AE46" t="str">
            <v>NULL</v>
          </cell>
          <cell r="AF46">
            <v>0</v>
          </cell>
          <cell r="AG46">
            <v>1.13636363636364E-2</v>
          </cell>
          <cell r="AH46">
            <v>1.13636363636364E-2</v>
          </cell>
          <cell r="AI46" t="str">
            <v>NULL</v>
          </cell>
          <cell r="AJ46" t="str">
            <v>NULL</v>
          </cell>
          <cell r="AK46" t="str">
            <v>NULL</v>
          </cell>
          <cell r="AL46" t="str">
            <v>NULL</v>
          </cell>
          <cell r="AM46" t="str">
            <v>NULL</v>
          </cell>
          <cell r="AN46" t="str">
            <v>NULL</v>
          </cell>
          <cell r="AO46">
            <v>0.224719101123595</v>
          </cell>
          <cell r="AP46">
            <v>0.19101123595505601</v>
          </cell>
          <cell r="AQ46" t="str">
            <v>NULL</v>
          </cell>
          <cell r="AR46">
            <v>6.7039106145251395E-2</v>
          </cell>
          <cell r="AS46" t="str">
            <v>NULL</v>
          </cell>
          <cell r="AT46" t="str">
            <v xml:space="preserve"> </v>
          </cell>
        </row>
        <row r="47">
          <cell r="A47">
            <v>136431</v>
          </cell>
          <cell r="B47">
            <v>3013507</v>
          </cell>
          <cell r="C47" t="str">
            <v>George Carey Church of England Primary School</v>
          </cell>
          <cell r="D47">
            <v>301</v>
          </cell>
          <cell r="E47" t="str">
            <v>PS</v>
          </cell>
          <cell r="F47" t="str">
            <v>NULL</v>
          </cell>
          <cell r="G47">
            <v>1</v>
          </cell>
          <cell r="H47">
            <v>161</v>
          </cell>
          <cell r="I47">
            <v>161</v>
          </cell>
          <cell r="J47">
            <v>0</v>
          </cell>
          <cell r="K47">
            <v>0</v>
          </cell>
          <cell r="L47">
            <v>0</v>
          </cell>
          <cell r="M47" t="str">
            <v>NULL</v>
          </cell>
          <cell r="N47">
            <v>0.219178082191781</v>
          </cell>
          <cell r="O47" t="str">
            <v>NULL</v>
          </cell>
          <cell r="P47" t="str">
            <v>NULL</v>
          </cell>
          <cell r="Q47" t="str">
            <v>NULL</v>
          </cell>
          <cell r="R47">
            <v>0</v>
          </cell>
          <cell r="S47">
            <v>0</v>
          </cell>
          <cell r="T47">
            <v>2.04081632653061E-2</v>
          </cell>
          <cell r="U47">
            <v>0.58163265306122403</v>
          </cell>
          <cell r="V47">
            <v>0.102040816326531</v>
          </cell>
          <cell r="W47">
            <v>0.22448979591836701</v>
          </cell>
          <cell r="X47">
            <v>7.1428571428571397E-2</v>
          </cell>
          <cell r="Y47" t="str">
            <v>NULL</v>
          </cell>
          <cell r="Z47" t="str">
            <v>NULL</v>
          </cell>
          <cell r="AA47" t="str">
            <v>NULL</v>
          </cell>
          <cell r="AB47" t="str">
            <v>NULL</v>
          </cell>
          <cell r="AC47" t="str">
            <v>NULL</v>
          </cell>
          <cell r="AD47" t="str">
            <v>NULL</v>
          </cell>
          <cell r="AE47" t="str">
            <v>NULL</v>
          </cell>
          <cell r="AF47">
            <v>0.04</v>
          </cell>
          <cell r="AG47">
            <v>0.16</v>
          </cell>
          <cell r="AH47">
            <v>0.2</v>
          </cell>
          <cell r="AI47" t="str">
            <v>NULL</v>
          </cell>
          <cell r="AJ47" t="str">
            <v>NULL</v>
          </cell>
          <cell r="AK47" t="str">
            <v>NULL</v>
          </cell>
          <cell r="AL47" t="str">
            <v>NULL</v>
          </cell>
          <cell r="AM47" t="str">
            <v>NULL</v>
          </cell>
          <cell r="AN47" t="str">
            <v>NULL</v>
          </cell>
          <cell r="AO47">
            <v>0.28888888888888897</v>
          </cell>
          <cell r="AP47">
            <v>0.17777777777777801</v>
          </cell>
          <cell r="AQ47" t="str">
            <v>NULL</v>
          </cell>
          <cell r="AR47">
            <v>0</v>
          </cell>
          <cell r="AS47" t="str">
            <v>NULL</v>
          </cell>
          <cell r="AT47" t="str">
            <v xml:space="preserve">Note: this school has primary pupils on roll but doesn't have a primary FSM ever 6 measure.  </v>
          </cell>
        </row>
        <row r="48">
          <cell r="A48">
            <v>101186</v>
          </cell>
          <cell r="B48">
            <v>3012001</v>
          </cell>
          <cell r="C48" t="str">
            <v>THE JAMES CAMBELL PRIMARY</v>
          </cell>
          <cell r="D48">
            <v>301</v>
          </cell>
          <cell r="E48" t="str">
            <v>PS</v>
          </cell>
          <cell r="F48" t="str">
            <v>NULL</v>
          </cell>
          <cell r="G48">
            <v>1</v>
          </cell>
          <cell r="H48">
            <v>713</v>
          </cell>
          <cell r="I48">
            <v>713</v>
          </cell>
          <cell r="J48">
            <v>0</v>
          </cell>
          <cell r="K48">
            <v>0</v>
          </cell>
          <cell r="L48">
            <v>0</v>
          </cell>
          <cell r="M48">
            <v>-1</v>
          </cell>
          <cell r="N48">
            <v>0.282608695652174</v>
          </cell>
          <cell r="O48">
            <v>0.33758137642408742</v>
          </cell>
          <cell r="P48" t="str">
            <v>NULL</v>
          </cell>
          <cell r="Q48" t="str">
            <v>NULL</v>
          </cell>
          <cell r="R48">
            <v>0</v>
          </cell>
          <cell r="S48">
            <v>0</v>
          </cell>
          <cell r="T48">
            <v>2.9198358464762736E-3</v>
          </cell>
          <cell r="U48">
            <v>0.54756600330349559</v>
          </cell>
          <cell r="V48">
            <v>0.36403802349744263</v>
          </cell>
          <cell r="W48">
            <v>8.1002237851662384E-2</v>
          </cell>
          <cell r="X48">
            <v>4.4738995009235595E-3</v>
          </cell>
          <cell r="Y48" t="str">
            <v>NULL</v>
          </cell>
          <cell r="Z48" t="str">
            <v>NULL</v>
          </cell>
          <cell r="AA48" t="str">
            <v>NULL</v>
          </cell>
          <cell r="AB48" t="str">
            <v>NULL</v>
          </cell>
          <cell r="AC48" t="str">
            <v>NULL</v>
          </cell>
          <cell r="AD48" t="str">
            <v>NULL</v>
          </cell>
          <cell r="AE48" t="str">
            <v>NULL</v>
          </cell>
          <cell r="AF48">
            <v>2.3511936417305441E-2</v>
          </cell>
          <cell r="AG48">
            <v>0.12378950931265227</v>
          </cell>
          <cell r="AH48">
            <v>0.22269415937622097</v>
          </cell>
          <cell r="AI48" t="str">
            <v>NULL</v>
          </cell>
          <cell r="AJ48" t="str">
            <v>NULL</v>
          </cell>
          <cell r="AK48" t="str">
            <v>NULL</v>
          </cell>
          <cell r="AL48">
            <v>4.2032376191583351E-3</v>
          </cell>
          <cell r="AM48">
            <v>1.3986572890025575E-3</v>
          </cell>
          <cell r="AN48">
            <v>0</v>
          </cell>
          <cell r="AO48">
            <v>0.25708824116004597</v>
          </cell>
          <cell r="AP48">
            <v>0.15300663045433555</v>
          </cell>
          <cell r="AQ48" t="str">
            <v>NULL</v>
          </cell>
          <cell r="AR48">
            <v>8.1192358366271394E-2</v>
          </cell>
          <cell r="AS48" t="str">
            <v>NULL</v>
          </cell>
          <cell r="AT48">
            <v>0</v>
          </cell>
        </row>
        <row r="49">
          <cell r="A49">
            <v>101226</v>
          </cell>
          <cell r="B49">
            <v>3012063</v>
          </cell>
          <cell r="C49" t="str">
            <v>WILLIAM BELLAMY PRIMARY</v>
          </cell>
          <cell r="D49">
            <v>301</v>
          </cell>
          <cell r="E49" t="str">
            <v>PS</v>
          </cell>
          <cell r="F49" t="str">
            <v>NULL</v>
          </cell>
          <cell r="G49">
            <v>1</v>
          </cell>
          <cell r="H49">
            <v>738</v>
          </cell>
          <cell r="I49">
            <v>738</v>
          </cell>
          <cell r="J49">
            <v>0</v>
          </cell>
          <cell r="K49">
            <v>0</v>
          </cell>
          <cell r="L49">
            <v>0</v>
          </cell>
          <cell r="M49">
            <v>3</v>
          </cell>
          <cell r="N49">
            <v>0.36971350613915416</v>
          </cell>
          <cell r="O49">
            <v>0.44787274174211422</v>
          </cell>
          <cell r="P49" t="str">
            <v>NULL</v>
          </cell>
          <cell r="Q49" t="str">
            <v>NULL</v>
          </cell>
          <cell r="R49">
            <v>7.0229869882204718E-3</v>
          </cell>
          <cell r="S49">
            <v>4.4171511394510204E-3</v>
          </cell>
          <cell r="T49">
            <v>4.0447201339887634E-2</v>
          </cell>
          <cell r="U49">
            <v>0.26175640999477412</v>
          </cell>
          <cell r="V49">
            <v>0.31948441322741561</v>
          </cell>
          <cell r="W49">
            <v>0.14835290822266603</v>
          </cell>
          <cell r="X49">
            <v>0.21851892908758558</v>
          </cell>
          <cell r="Y49" t="str">
            <v>NULL</v>
          </cell>
          <cell r="Z49" t="str">
            <v>NULL</v>
          </cell>
          <cell r="AA49" t="str">
            <v>NULL</v>
          </cell>
          <cell r="AB49" t="str">
            <v>NULL</v>
          </cell>
          <cell r="AC49" t="str">
            <v>NULL</v>
          </cell>
          <cell r="AD49" t="str">
            <v>NULL</v>
          </cell>
          <cell r="AE49" t="str">
            <v>NULL</v>
          </cell>
          <cell r="AF49">
            <v>2.0576863214682259E-2</v>
          </cell>
          <cell r="AG49">
            <v>9.8602380179410906E-2</v>
          </cell>
          <cell r="AH49">
            <v>0.18626213770073591</v>
          </cell>
          <cell r="AI49" t="str">
            <v>NULL</v>
          </cell>
          <cell r="AJ49" t="str">
            <v>NULL</v>
          </cell>
          <cell r="AK49" t="str">
            <v>NULL</v>
          </cell>
          <cell r="AL49">
            <v>1.176283641324569E-2</v>
          </cell>
          <cell r="AM49">
            <v>1.176283641324569E-2</v>
          </cell>
          <cell r="AN49">
            <v>4.4532122038943326E-3</v>
          </cell>
          <cell r="AO49">
            <v>0.32086659660437239</v>
          </cell>
          <cell r="AP49">
            <v>0.24902706972068636</v>
          </cell>
          <cell r="AQ49" t="str">
            <v>NULL</v>
          </cell>
          <cell r="AR49">
            <v>0.10139506227170689</v>
          </cell>
          <cell r="AS49" t="str">
            <v>NULL</v>
          </cell>
          <cell r="AT49">
            <v>0</v>
          </cell>
        </row>
        <row r="50">
          <cell r="A50">
            <v>101206</v>
          </cell>
          <cell r="B50">
            <v>3012033</v>
          </cell>
          <cell r="C50" t="str">
            <v>GRAFTON PRIMARY</v>
          </cell>
          <cell r="D50">
            <v>301</v>
          </cell>
          <cell r="E50" t="str">
            <v>PS</v>
          </cell>
          <cell r="F50" t="str">
            <v>NULL</v>
          </cell>
          <cell r="G50">
            <v>1</v>
          </cell>
          <cell r="H50">
            <v>817</v>
          </cell>
          <cell r="I50">
            <v>817</v>
          </cell>
          <cell r="J50">
            <v>0</v>
          </cell>
          <cell r="K50">
            <v>0</v>
          </cell>
          <cell r="L50">
            <v>0</v>
          </cell>
          <cell r="M50">
            <v>3</v>
          </cell>
          <cell r="N50">
            <v>0.28360049321824876</v>
          </cell>
          <cell r="O50">
            <v>0.36528601142036432</v>
          </cell>
          <cell r="P50" t="str">
            <v>NULL</v>
          </cell>
          <cell r="Q50" t="str">
            <v>NULL</v>
          </cell>
          <cell r="R50">
            <v>2.5505051266358964E-3</v>
          </cell>
          <cell r="S50">
            <v>6.6867158033185447E-3</v>
          </cell>
          <cell r="T50">
            <v>0.13038937692486052</v>
          </cell>
          <cell r="U50">
            <v>0.6496399512515918</v>
          </cell>
          <cell r="V50">
            <v>0.14321194627054715</v>
          </cell>
          <cell r="W50">
            <v>2.7815147118772934E-2</v>
          </cell>
          <cell r="X50">
            <v>3.9706357504272843E-2</v>
          </cell>
          <cell r="Y50" t="str">
            <v>NULL</v>
          </cell>
          <cell r="Z50" t="str">
            <v>NULL</v>
          </cell>
          <cell r="AA50" t="str">
            <v>NULL</v>
          </cell>
          <cell r="AB50" t="str">
            <v>NULL</v>
          </cell>
          <cell r="AC50" t="str">
            <v>NULL</v>
          </cell>
          <cell r="AD50" t="str">
            <v>NULL</v>
          </cell>
          <cell r="AE50" t="str">
            <v>NULL</v>
          </cell>
          <cell r="AF50">
            <v>2.4988800990131024E-2</v>
          </cell>
          <cell r="AG50">
            <v>9.3194234703537979E-2</v>
          </cell>
          <cell r="AH50">
            <v>0.14538854791559869</v>
          </cell>
          <cell r="AI50" t="str">
            <v>NULL</v>
          </cell>
          <cell r="AJ50" t="str">
            <v>NULL</v>
          </cell>
          <cell r="AK50" t="str">
            <v>NULL</v>
          </cell>
          <cell r="AL50">
            <v>1.0217129707354094E-2</v>
          </cell>
          <cell r="AM50">
            <v>1.0217129707354094E-2</v>
          </cell>
          <cell r="AN50">
            <v>6.3792412126688017E-3</v>
          </cell>
          <cell r="AO50">
            <v>0.22216256929736089</v>
          </cell>
          <cell r="AP50">
            <v>0.16774277921010372</v>
          </cell>
          <cell r="AQ50" t="str">
            <v>NULL</v>
          </cell>
          <cell r="AR50">
            <v>9.5735870585420602E-2</v>
          </cell>
          <cell r="AS50" t="str">
            <v>NULL</v>
          </cell>
          <cell r="AT50">
            <v>0</v>
          </cell>
        </row>
        <row r="51">
          <cell r="A51">
            <v>101240</v>
          </cell>
          <cell r="B51">
            <v>3014016</v>
          </cell>
          <cell r="C51" t="str">
            <v>Warren Comprehensive School</v>
          </cell>
          <cell r="D51">
            <v>301</v>
          </cell>
          <cell r="E51" t="str">
            <v>SS</v>
          </cell>
          <cell r="F51" t="str">
            <v>NULL</v>
          </cell>
          <cell r="G51">
            <v>1</v>
          </cell>
          <cell r="H51">
            <v>1084</v>
          </cell>
          <cell r="I51">
            <v>0</v>
          </cell>
          <cell r="J51">
            <v>1084</v>
          </cell>
          <cell r="K51">
            <v>608</v>
          </cell>
          <cell r="L51">
            <v>476</v>
          </cell>
          <cell r="M51">
            <v>0</v>
          </cell>
          <cell r="N51" t="str">
            <v>NULL</v>
          </cell>
          <cell r="O51" t="str">
            <v>NULL</v>
          </cell>
          <cell r="P51">
            <v>0.26427255985267001</v>
          </cell>
          <cell r="Q51">
            <v>0.44571428571428567</v>
          </cell>
          <cell r="R51" t="str">
            <v>NULL</v>
          </cell>
          <cell r="S51" t="str">
            <v>NULL</v>
          </cell>
          <cell r="T51" t="str">
            <v>NULL</v>
          </cell>
          <cell r="U51" t="str">
            <v>NULL</v>
          </cell>
          <cell r="V51" t="str">
            <v>NULL</v>
          </cell>
          <cell r="W51" t="str">
            <v>NULL</v>
          </cell>
          <cell r="X51" t="str">
            <v>NULL</v>
          </cell>
          <cell r="Y51">
            <v>3.35570469798658E-2</v>
          </cell>
          <cell r="Z51">
            <v>6.6155321188878194E-2</v>
          </cell>
          <cell r="AA51">
            <v>0.15436241610738299</v>
          </cell>
          <cell r="AB51">
            <v>0.307766059443912</v>
          </cell>
          <cell r="AC51">
            <v>0.33365292425695098</v>
          </cell>
          <cell r="AD51">
            <v>2.01342281879195E-2</v>
          </cell>
          <cell r="AE51">
            <v>8.4372003835091094E-2</v>
          </cell>
          <cell r="AF51" t="str">
            <v>NULL</v>
          </cell>
          <cell r="AG51" t="str">
            <v>NULL</v>
          </cell>
          <cell r="AH51" t="str">
            <v>NULL</v>
          </cell>
          <cell r="AI51">
            <v>1.5653775322283601E-2</v>
          </cell>
          <cell r="AJ51">
            <v>2.85451197053407E-2</v>
          </cell>
          <cell r="AK51">
            <v>4.2357274401473299E-2</v>
          </cell>
          <cell r="AL51">
            <v>9.5238095238095247E-3</v>
          </cell>
          <cell r="AM51">
            <v>8.5714285714285719E-3</v>
          </cell>
          <cell r="AN51">
            <v>7.619047619047619E-3</v>
          </cell>
          <cell r="AO51" t="str">
            <v>NULL</v>
          </cell>
          <cell r="AP51" t="str">
            <v>NULL</v>
          </cell>
          <cell r="AQ51">
            <v>0.13888888888888901</v>
          </cell>
          <cell r="AR51" t="str">
            <v>NULL</v>
          </cell>
          <cell r="AS51">
            <v>9.2081031307550604E-2</v>
          </cell>
          <cell r="AT51" t="str">
            <v xml:space="preserve"> </v>
          </cell>
        </row>
        <row r="52">
          <cell r="A52">
            <v>101241</v>
          </cell>
          <cell r="B52">
            <v>3014021</v>
          </cell>
          <cell r="C52" t="str">
            <v>Barking Abbey School</v>
          </cell>
          <cell r="D52">
            <v>301</v>
          </cell>
          <cell r="E52" t="str">
            <v>SS</v>
          </cell>
          <cell r="F52" t="str">
            <v>NULL</v>
          </cell>
          <cell r="G52">
            <v>1</v>
          </cell>
          <cell r="H52">
            <v>1381</v>
          </cell>
          <cell r="I52">
            <v>0</v>
          </cell>
          <cell r="J52">
            <v>1381</v>
          </cell>
          <cell r="K52">
            <v>841</v>
          </cell>
          <cell r="L52">
            <v>540</v>
          </cell>
          <cell r="M52">
            <v>0</v>
          </cell>
          <cell r="N52" t="str">
            <v>NULL</v>
          </cell>
          <cell r="O52" t="str">
            <v>NULL</v>
          </cell>
          <cell r="P52">
            <v>0.165591397849462</v>
          </cell>
          <cell r="Q52">
            <v>0.29735525375268046</v>
          </cell>
          <cell r="R52" t="str">
            <v>NULL</v>
          </cell>
          <cell r="S52" t="str">
            <v>NULL</v>
          </cell>
          <cell r="T52" t="str">
            <v>NULL</v>
          </cell>
          <cell r="U52" t="str">
            <v>NULL</v>
          </cell>
          <cell r="V52" t="str">
            <v>NULL</v>
          </cell>
          <cell r="W52" t="str">
            <v>NULL</v>
          </cell>
          <cell r="X52" t="str">
            <v>NULL</v>
          </cell>
          <cell r="Y52">
            <v>6.1135371179039298E-2</v>
          </cell>
          <cell r="Z52">
            <v>0.214701601164483</v>
          </cell>
          <cell r="AA52">
            <v>0.184133915574964</v>
          </cell>
          <cell r="AB52">
            <v>0.31368267831149899</v>
          </cell>
          <cell r="AC52">
            <v>0.120087336244541</v>
          </cell>
          <cell r="AD52">
            <v>0.101164483260553</v>
          </cell>
          <cell r="AE52">
            <v>5.0946142649199401E-3</v>
          </cell>
          <cell r="AF52" t="str">
            <v>NULL</v>
          </cell>
          <cell r="AG52" t="str">
            <v>NULL</v>
          </cell>
          <cell r="AH52" t="str">
            <v>NULL</v>
          </cell>
          <cell r="AI52">
            <v>3.5842293906810001E-3</v>
          </cell>
          <cell r="AJ52">
            <v>1.50537634408602E-2</v>
          </cell>
          <cell r="AK52">
            <v>2.0071684587813599E-2</v>
          </cell>
          <cell r="AL52">
            <v>4.2887776983559682E-3</v>
          </cell>
          <cell r="AM52">
            <v>2.8591851322373124E-3</v>
          </cell>
          <cell r="AN52">
            <v>2.1443888491779841E-3</v>
          </cell>
          <cell r="AO52" t="str">
            <v>NULL</v>
          </cell>
          <cell r="AP52" t="str">
            <v>NULL</v>
          </cell>
          <cell r="AQ52">
            <v>9.7413793103448304E-2</v>
          </cell>
          <cell r="AR52" t="str">
            <v>NULL</v>
          </cell>
          <cell r="AS52">
            <v>2.9390681003584201E-2</v>
          </cell>
          <cell r="AT52" t="str">
            <v xml:space="preserve"> </v>
          </cell>
        </row>
        <row r="53">
          <cell r="A53">
            <v>101243</v>
          </cell>
          <cell r="B53">
            <v>3014023</v>
          </cell>
          <cell r="C53" t="str">
            <v>Eastbrook Comprehensive School</v>
          </cell>
          <cell r="D53">
            <v>301</v>
          </cell>
          <cell r="E53" t="str">
            <v>SS</v>
          </cell>
          <cell r="F53" t="str">
            <v>NULL</v>
          </cell>
          <cell r="G53">
            <v>1</v>
          </cell>
          <cell r="H53">
            <v>950</v>
          </cell>
          <cell r="I53">
            <v>0</v>
          </cell>
          <cell r="J53">
            <v>950</v>
          </cell>
          <cell r="K53">
            <v>479</v>
          </cell>
          <cell r="L53">
            <v>471</v>
          </cell>
          <cell r="M53">
            <v>0</v>
          </cell>
          <cell r="N53" t="str">
            <v>NULL</v>
          </cell>
          <cell r="O53" t="str">
            <v>NULL</v>
          </cell>
          <cell r="P53">
            <v>0.33225806451612899</v>
          </cell>
          <cell r="Q53">
            <v>0.46948818897637795</v>
          </cell>
          <cell r="R53" t="str">
            <v>NULL</v>
          </cell>
          <cell r="S53" t="str">
            <v>NULL</v>
          </cell>
          <cell r="T53" t="str">
            <v>NULL</v>
          </cell>
          <cell r="U53" t="str">
            <v>NULL</v>
          </cell>
          <cell r="V53" t="str">
            <v>NULL</v>
          </cell>
          <cell r="W53" t="str">
            <v>NULL</v>
          </cell>
          <cell r="X53" t="str">
            <v>NULL</v>
          </cell>
          <cell r="Y53">
            <v>2.1420518602029301E-2</v>
          </cell>
          <cell r="Z53">
            <v>1.35287485907554E-2</v>
          </cell>
          <cell r="AA53">
            <v>8.4554678692220997E-2</v>
          </cell>
          <cell r="AB53">
            <v>0.39120631341600898</v>
          </cell>
          <cell r="AC53">
            <v>0.39909808342728298</v>
          </cell>
          <cell r="AD53">
            <v>7.3280721533258195E-2</v>
          </cell>
          <cell r="AE53">
            <v>1.69109357384442E-2</v>
          </cell>
          <cell r="AF53" t="str">
            <v>NULL</v>
          </cell>
          <cell r="AG53" t="str">
            <v>NULL</v>
          </cell>
          <cell r="AH53" t="str">
            <v>NULL</v>
          </cell>
          <cell r="AI53">
            <v>5.4838709677419398E-2</v>
          </cell>
          <cell r="AJ53">
            <v>9.8924731182795697E-2</v>
          </cell>
          <cell r="AK53">
            <v>0.13225806451612901</v>
          </cell>
          <cell r="AL53">
            <v>2.952755905511811E-3</v>
          </cell>
          <cell r="AM53">
            <v>2.952755905511811E-3</v>
          </cell>
          <cell r="AN53">
            <v>1.968503937007874E-3</v>
          </cell>
          <cell r="AO53" t="str">
            <v>NULL</v>
          </cell>
          <cell r="AP53" t="str">
            <v>NULL</v>
          </cell>
          <cell r="AQ53">
            <v>0.17385057471264401</v>
          </cell>
          <cell r="AR53" t="str">
            <v>NULL</v>
          </cell>
          <cell r="AS53">
            <v>0.2</v>
          </cell>
          <cell r="AT53" t="str">
            <v xml:space="preserve"> </v>
          </cell>
        </row>
        <row r="54">
          <cell r="A54">
            <v>101244</v>
          </cell>
          <cell r="B54">
            <v>3014024</v>
          </cell>
          <cell r="C54" t="str">
            <v>Eastbury Comprehensive School</v>
          </cell>
          <cell r="D54">
            <v>301</v>
          </cell>
          <cell r="E54" t="str">
            <v>SS</v>
          </cell>
          <cell r="F54" t="str">
            <v>NULL</v>
          </cell>
          <cell r="G54">
            <v>1</v>
          </cell>
          <cell r="H54">
            <v>1453</v>
          </cell>
          <cell r="I54">
            <v>0</v>
          </cell>
          <cell r="J54">
            <v>1453</v>
          </cell>
          <cell r="K54">
            <v>874</v>
          </cell>
          <cell r="L54">
            <v>579</v>
          </cell>
          <cell r="M54">
            <v>0</v>
          </cell>
          <cell r="N54" t="str">
            <v>NULL</v>
          </cell>
          <cell r="O54" t="str">
            <v>NULL</v>
          </cell>
          <cell r="P54">
            <v>0.402020202020202</v>
          </cell>
          <cell r="Q54">
            <v>0.57967032967032972</v>
          </cell>
          <cell r="R54" t="str">
            <v>NULL</v>
          </cell>
          <cell r="S54" t="str">
            <v>NULL</v>
          </cell>
          <cell r="T54" t="str">
            <v>NULL</v>
          </cell>
          <cell r="U54" t="str">
            <v>NULL</v>
          </cell>
          <cell r="V54" t="str">
            <v>NULL</v>
          </cell>
          <cell r="W54" t="str">
            <v>NULL</v>
          </cell>
          <cell r="X54" t="str">
            <v>NULL</v>
          </cell>
          <cell r="Y54">
            <v>1.5047879616963101E-2</v>
          </cell>
          <cell r="Z54">
            <v>5.33515731874145E-2</v>
          </cell>
          <cell r="AA54">
            <v>1.6415868673050601E-2</v>
          </cell>
          <cell r="AB54">
            <v>0.29138166894664802</v>
          </cell>
          <cell r="AC54">
            <v>0.150478796169631</v>
          </cell>
          <cell r="AD54">
            <v>0.34610123119015002</v>
          </cell>
          <cell r="AE54">
            <v>0.12722298221614201</v>
          </cell>
          <cell r="AF54" t="str">
            <v>NULL</v>
          </cell>
          <cell r="AG54" t="str">
            <v>NULL</v>
          </cell>
          <cell r="AH54" t="str">
            <v>NULL</v>
          </cell>
          <cell r="AI54">
            <v>1.27946127946128E-2</v>
          </cell>
          <cell r="AJ54">
            <v>2.8282828282828298E-2</v>
          </cell>
          <cell r="AK54">
            <v>4.2424242424242399E-2</v>
          </cell>
          <cell r="AL54">
            <v>3.434065934065934E-3</v>
          </cell>
          <cell r="AM54">
            <v>2.0604395604395605E-3</v>
          </cell>
          <cell r="AN54">
            <v>1.3736263736263737E-3</v>
          </cell>
          <cell r="AO54" t="str">
            <v>NULL</v>
          </cell>
          <cell r="AP54" t="str">
            <v>NULL</v>
          </cell>
          <cell r="AQ54">
            <v>0.18429237947122901</v>
          </cell>
          <cell r="AR54" t="str">
            <v>NULL</v>
          </cell>
          <cell r="AS54">
            <v>6.7340067340067297E-2</v>
          </cell>
          <cell r="AT54" t="str">
            <v xml:space="preserve"> </v>
          </cell>
        </row>
        <row r="55">
          <cell r="A55">
            <v>101245</v>
          </cell>
          <cell r="B55">
            <v>3014027</v>
          </cell>
          <cell r="C55" t="str">
            <v>Robert Clack Comprehensive</v>
          </cell>
          <cell r="D55">
            <v>301</v>
          </cell>
          <cell r="E55" t="str">
            <v>SS</v>
          </cell>
          <cell r="F55" t="str">
            <v>NULL</v>
          </cell>
          <cell r="G55">
            <v>1</v>
          </cell>
          <cell r="H55">
            <v>1466</v>
          </cell>
          <cell r="I55">
            <v>0</v>
          </cell>
          <cell r="J55">
            <v>1466</v>
          </cell>
          <cell r="K55">
            <v>898</v>
          </cell>
          <cell r="L55">
            <v>568</v>
          </cell>
          <cell r="M55">
            <v>0</v>
          </cell>
          <cell r="N55" t="str">
            <v>NULL</v>
          </cell>
          <cell r="O55" t="str">
            <v>NULL</v>
          </cell>
          <cell r="P55">
            <v>0.26084010840108401</v>
          </cell>
          <cell r="Q55">
            <v>0.37127371273712739</v>
          </cell>
          <cell r="R55" t="str">
            <v>NULL</v>
          </cell>
          <cell r="S55" t="str">
            <v>NULL</v>
          </cell>
          <cell r="T55" t="str">
            <v>NULL</v>
          </cell>
          <cell r="U55" t="str">
            <v>NULL</v>
          </cell>
          <cell r="V55" t="str">
            <v>NULL</v>
          </cell>
          <cell r="W55" t="str">
            <v>NULL</v>
          </cell>
          <cell r="X55" t="str">
            <v>NULL</v>
          </cell>
          <cell r="Y55">
            <v>4.04386566141193E-2</v>
          </cell>
          <cell r="Z55">
            <v>4.1124057573680602E-3</v>
          </cell>
          <cell r="AA55">
            <v>0.119259766963674</v>
          </cell>
          <cell r="AB55">
            <v>0.49485949280329</v>
          </cell>
          <cell r="AC55">
            <v>0.20836189170664801</v>
          </cell>
          <cell r="AD55">
            <v>6.4427690198766305E-2</v>
          </cell>
          <cell r="AE55">
            <v>6.8540095956134306E-2</v>
          </cell>
          <cell r="AF55" t="str">
            <v>NULL</v>
          </cell>
          <cell r="AG55" t="str">
            <v>NULL</v>
          </cell>
          <cell r="AH55" t="str">
            <v>NULL</v>
          </cell>
          <cell r="AI55">
            <v>0</v>
          </cell>
          <cell r="AJ55">
            <v>2.7247956403269801E-3</v>
          </cell>
          <cell r="AK55">
            <v>8.1743869209809292E-3</v>
          </cell>
          <cell r="AL55">
            <v>4.7425474254742545E-3</v>
          </cell>
          <cell r="AM55">
            <v>4.7425474254742545E-3</v>
          </cell>
          <cell r="AN55">
            <v>4.7425474254742545E-3</v>
          </cell>
          <cell r="AO55" t="str">
            <v>NULL</v>
          </cell>
          <cell r="AP55" t="str">
            <v>NULL</v>
          </cell>
          <cell r="AQ55">
            <v>0.105465742879138</v>
          </cell>
          <cell r="AR55" t="str">
            <v>NULL</v>
          </cell>
          <cell r="AS55">
            <v>1.6260162601626001E-2</v>
          </cell>
          <cell r="AT55" t="str">
            <v xml:space="preserve"> </v>
          </cell>
        </row>
        <row r="56">
          <cell r="A56">
            <v>101246</v>
          </cell>
          <cell r="B56">
            <v>3014028</v>
          </cell>
          <cell r="C56" t="str">
            <v>The Sydney Russell School</v>
          </cell>
          <cell r="D56">
            <v>301</v>
          </cell>
          <cell r="E56" t="str">
            <v>SS</v>
          </cell>
          <cell r="F56" t="str">
            <v>NULL</v>
          </cell>
          <cell r="G56">
            <v>1</v>
          </cell>
          <cell r="H56">
            <v>1442</v>
          </cell>
          <cell r="I56">
            <v>0</v>
          </cell>
          <cell r="J56">
            <v>1442</v>
          </cell>
          <cell r="K56">
            <v>889</v>
          </cell>
          <cell r="L56">
            <v>553</v>
          </cell>
          <cell r="M56">
            <v>0</v>
          </cell>
          <cell r="N56" t="str">
            <v>NULL</v>
          </cell>
          <cell r="O56" t="str">
            <v>NULL</v>
          </cell>
          <cell r="P56">
            <v>0.29548563611491102</v>
          </cell>
          <cell r="Q56">
            <v>0.44796691936595451</v>
          </cell>
          <cell r="R56" t="str">
            <v>NULL</v>
          </cell>
          <cell r="S56" t="str">
            <v>NULL</v>
          </cell>
          <cell r="T56" t="str">
            <v>NULL</v>
          </cell>
          <cell r="U56" t="str">
            <v>NULL</v>
          </cell>
          <cell r="V56" t="str">
            <v>NULL</v>
          </cell>
          <cell r="W56" t="str">
            <v>NULL</v>
          </cell>
          <cell r="X56" t="str">
            <v>NULL</v>
          </cell>
          <cell r="Y56">
            <v>6.2543432939541404E-3</v>
          </cell>
          <cell r="Z56">
            <v>6.2543432939541404E-3</v>
          </cell>
          <cell r="AA56">
            <v>2.4322446143154999E-2</v>
          </cell>
          <cell r="AB56">
            <v>0.53509381514940901</v>
          </cell>
          <cell r="AC56">
            <v>0.36275191104934001</v>
          </cell>
          <cell r="AD56">
            <v>5.7678943710910403E-2</v>
          </cell>
          <cell r="AE56">
            <v>7.6441973592772799E-3</v>
          </cell>
          <cell r="AF56" t="str">
            <v>NULL</v>
          </cell>
          <cell r="AG56" t="str">
            <v>NULL</v>
          </cell>
          <cell r="AH56" t="str">
            <v>NULL</v>
          </cell>
          <cell r="AI56">
            <v>2.7359781121751E-3</v>
          </cell>
          <cell r="AJ56">
            <v>8.8919288645690799E-3</v>
          </cell>
          <cell r="AK56">
            <v>2.18878248974008E-2</v>
          </cell>
          <cell r="AL56">
            <v>6.8917987594762234E-3</v>
          </cell>
          <cell r="AM56">
            <v>6.202618883528601E-3</v>
          </cell>
          <cell r="AN56">
            <v>2.7567195037904893E-3</v>
          </cell>
          <cell r="AO56" t="str">
            <v>NULL</v>
          </cell>
          <cell r="AP56" t="str">
            <v>NULL</v>
          </cell>
          <cell r="AQ56">
            <v>0.13537469782433501</v>
          </cell>
          <cell r="AR56" t="str">
            <v>NULL</v>
          </cell>
          <cell r="AS56">
            <v>3.7619699042407702E-2</v>
          </cell>
          <cell r="AT56" t="str">
            <v xml:space="preserve"> </v>
          </cell>
        </row>
        <row r="57">
          <cell r="A57">
            <v>133561</v>
          </cell>
          <cell r="B57">
            <v>3014029</v>
          </cell>
          <cell r="C57" t="str">
            <v>The Jo Richardson Community School</v>
          </cell>
          <cell r="D57">
            <v>301</v>
          </cell>
          <cell r="E57" t="str">
            <v>SS</v>
          </cell>
          <cell r="F57" t="str">
            <v>NULL</v>
          </cell>
          <cell r="G57">
            <v>1</v>
          </cell>
          <cell r="H57">
            <v>1164</v>
          </cell>
          <cell r="I57">
            <v>0</v>
          </cell>
          <cell r="J57">
            <v>1164</v>
          </cell>
          <cell r="K57">
            <v>714</v>
          </cell>
          <cell r="L57">
            <v>450</v>
          </cell>
          <cell r="M57">
            <v>0</v>
          </cell>
          <cell r="N57" t="str">
            <v>NULL</v>
          </cell>
          <cell r="O57" t="str">
            <v>NULL</v>
          </cell>
          <cell r="P57">
            <v>0.31228956228956201</v>
          </cell>
          <cell r="Q57">
            <v>0.42255892255892258</v>
          </cell>
          <cell r="R57" t="str">
            <v>NULL</v>
          </cell>
          <cell r="S57" t="str">
            <v>NULL</v>
          </cell>
          <cell r="T57" t="str">
            <v>NULL</v>
          </cell>
          <cell r="U57" t="str">
            <v>NULL</v>
          </cell>
          <cell r="V57" t="str">
            <v>NULL</v>
          </cell>
          <cell r="W57" t="str">
            <v>NULL</v>
          </cell>
          <cell r="X57" t="str">
            <v>NULL</v>
          </cell>
          <cell r="Y57">
            <v>6.7969413763806297E-3</v>
          </cell>
          <cell r="Z57">
            <v>2.5488530161427402E-3</v>
          </cell>
          <cell r="AA57">
            <v>3.3984706881903101E-3</v>
          </cell>
          <cell r="AB57">
            <v>0.53610875106202205</v>
          </cell>
          <cell r="AC57">
            <v>0.32285471537808003</v>
          </cell>
          <cell r="AD57">
            <v>0.12744265080713699</v>
          </cell>
          <cell r="AE57">
            <v>8.4961767204757904E-4</v>
          </cell>
          <cell r="AF57" t="str">
            <v>NULL</v>
          </cell>
          <cell r="AG57" t="str">
            <v>NULL</v>
          </cell>
          <cell r="AH57" t="str">
            <v>NULL</v>
          </cell>
          <cell r="AI57">
            <v>8.4245998315079997E-4</v>
          </cell>
          <cell r="AJ57">
            <v>2.5273799494524001E-3</v>
          </cell>
          <cell r="AK57">
            <v>5.8972198820556E-3</v>
          </cell>
          <cell r="AL57">
            <v>5.8922558922558923E-3</v>
          </cell>
          <cell r="AM57">
            <v>5.0505050505050509E-3</v>
          </cell>
          <cell r="AN57">
            <v>5.0505050505050509E-3</v>
          </cell>
          <cell r="AO57" t="str">
            <v>NULL</v>
          </cell>
          <cell r="AP57" t="str">
            <v>NULL</v>
          </cell>
          <cell r="AQ57">
            <v>0.15911111111111101</v>
          </cell>
          <cell r="AR57" t="str">
            <v>NULL</v>
          </cell>
          <cell r="AS57">
            <v>2.1043771043771E-2</v>
          </cell>
          <cell r="AT57" t="str">
            <v xml:space="preserve"> </v>
          </cell>
        </row>
        <row r="58">
          <cell r="A58">
            <v>101247</v>
          </cell>
          <cell r="B58">
            <v>3014703</v>
          </cell>
          <cell r="C58" t="str">
            <v>All Saints Catholic School and Technology College</v>
          </cell>
          <cell r="D58">
            <v>301</v>
          </cell>
          <cell r="E58" t="str">
            <v>SS</v>
          </cell>
          <cell r="F58" t="str">
            <v>NULL</v>
          </cell>
          <cell r="G58">
            <v>1</v>
          </cell>
          <cell r="H58">
            <v>900</v>
          </cell>
          <cell r="I58">
            <v>0</v>
          </cell>
          <cell r="J58">
            <v>900</v>
          </cell>
          <cell r="K58">
            <v>539</v>
          </cell>
          <cell r="L58">
            <v>361</v>
          </cell>
          <cell r="M58">
            <v>0</v>
          </cell>
          <cell r="N58" t="str">
            <v>NULL</v>
          </cell>
          <cell r="O58" t="str">
            <v>NULL</v>
          </cell>
          <cell r="P58">
            <v>0.14715719063545199</v>
          </cell>
          <cell r="Q58">
            <v>0.2533482142857143</v>
          </cell>
          <cell r="R58" t="str">
            <v>NULL</v>
          </cell>
          <cell r="S58" t="str">
            <v>NULL</v>
          </cell>
          <cell r="T58" t="str">
            <v>NULL</v>
          </cell>
          <cell r="U58" t="str">
            <v>NULL</v>
          </cell>
          <cell r="V58" t="str">
            <v>NULL</v>
          </cell>
          <cell r="W58" t="str">
            <v>NULL</v>
          </cell>
          <cell r="X58" t="str">
            <v>NULL</v>
          </cell>
          <cell r="Y58">
            <v>6.53153153153153E-2</v>
          </cell>
          <cell r="Z58">
            <v>4.0540540540540501E-2</v>
          </cell>
          <cell r="AA58">
            <v>0.101351351351351</v>
          </cell>
          <cell r="AB58">
            <v>0.39864864864864902</v>
          </cell>
          <cell r="AC58">
            <v>0.29054054054054101</v>
          </cell>
          <cell r="AD58">
            <v>6.9819819819819801E-2</v>
          </cell>
          <cell r="AE58">
            <v>3.37837837837838E-2</v>
          </cell>
          <cell r="AF58" t="str">
            <v>NULL</v>
          </cell>
          <cell r="AG58" t="str">
            <v>NULL</v>
          </cell>
          <cell r="AH58" t="str">
            <v>NULL</v>
          </cell>
          <cell r="AI58">
            <v>4.4792833146696503E-3</v>
          </cell>
          <cell r="AJ58">
            <v>5.5991041433370702E-3</v>
          </cell>
          <cell r="AK58">
            <v>1.1198208286674101E-2</v>
          </cell>
          <cell r="AL58">
            <v>2.232142857142857E-3</v>
          </cell>
          <cell r="AM58">
            <v>2.232142857142857E-3</v>
          </cell>
          <cell r="AN58">
            <v>2.232142857142857E-3</v>
          </cell>
          <cell r="AO58" t="str">
            <v>NULL</v>
          </cell>
          <cell r="AP58" t="str">
            <v>NULL</v>
          </cell>
          <cell r="AQ58">
            <v>0.115107913669065</v>
          </cell>
          <cell r="AR58" t="str">
            <v>NULL</v>
          </cell>
          <cell r="AS58">
            <v>1.1148272017837199E-2</v>
          </cell>
          <cell r="AT58" t="str">
            <v xml:space="preserve"> </v>
          </cell>
        </row>
        <row r="59">
          <cell r="A59">
            <v>136028</v>
          </cell>
          <cell r="B59">
            <v>3014704</v>
          </cell>
          <cell r="C59" t="str">
            <v>Dagenham Park Church of England School</v>
          </cell>
          <cell r="D59">
            <v>301</v>
          </cell>
          <cell r="E59" t="str">
            <v>SS</v>
          </cell>
          <cell r="F59" t="str">
            <v>NULL</v>
          </cell>
          <cell r="G59">
            <v>1</v>
          </cell>
          <cell r="H59">
            <v>1017</v>
          </cell>
          <cell r="I59">
            <v>0</v>
          </cell>
          <cell r="J59">
            <v>1017</v>
          </cell>
          <cell r="K59">
            <v>591</v>
          </cell>
          <cell r="L59">
            <v>426</v>
          </cell>
          <cell r="M59">
            <v>0</v>
          </cell>
          <cell r="N59" t="str">
            <v>NULL</v>
          </cell>
          <cell r="O59" t="str">
            <v>NULL</v>
          </cell>
          <cell r="P59">
            <v>0.32876712328767099</v>
          </cell>
          <cell r="Q59">
            <v>0.56768100734522564</v>
          </cell>
          <cell r="R59" t="str">
            <v>NULL</v>
          </cell>
          <cell r="S59" t="str">
            <v>NULL</v>
          </cell>
          <cell r="T59" t="str">
            <v>NULL</v>
          </cell>
          <cell r="U59" t="str">
            <v>NULL</v>
          </cell>
          <cell r="V59" t="str">
            <v>NULL</v>
          </cell>
          <cell r="W59" t="str">
            <v>NULL</v>
          </cell>
          <cell r="X59" t="str">
            <v>NULL</v>
          </cell>
          <cell r="Y59">
            <v>1.78010471204188E-2</v>
          </cell>
          <cell r="Z59">
            <v>1.8848167539267002E-2</v>
          </cell>
          <cell r="AA59">
            <v>2.0942408376963401E-2</v>
          </cell>
          <cell r="AB59">
            <v>0.39476439790575901</v>
          </cell>
          <cell r="AC59">
            <v>0.358115183246073</v>
          </cell>
          <cell r="AD59">
            <v>0.14973821989528799</v>
          </cell>
          <cell r="AE59">
            <v>3.9790575916230399E-2</v>
          </cell>
          <cell r="AF59" t="str">
            <v>NULL</v>
          </cell>
          <cell r="AG59" t="str">
            <v>NULL</v>
          </cell>
          <cell r="AH59" t="str">
            <v>NULL</v>
          </cell>
          <cell r="AI59">
            <v>6.6009852216748793E-2</v>
          </cell>
          <cell r="AJ59">
            <v>0.140886699507389</v>
          </cell>
          <cell r="AK59">
            <v>0.188177339901478</v>
          </cell>
          <cell r="AL59">
            <v>1.049317943336831E-2</v>
          </cell>
          <cell r="AM59">
            <v>6.2959076600209865E-3</v>
          </cell>
          <cell r="AN59">
            <v>5.246589716684155E-3</v>
          </cell>
          <cell r="AO59" t="str">
            <v>NULL</v>
          </cell>
          <cell r="AP59" t="str">
            <v>NULL</v>
          </cell>
          <cell r="AQ59">
            <v>0.23319615912208499</v>
          </cell>
          <cell r="AR59" t="str">
            <v>NULL</v>
          </cell>
          <cell r="AS59">
            <v>0.20841487279843399</v>
          </cell>
          <cell r="AT59" t="str">
            <v xml:space="preserve"> </v>
          </cell>
        </row>
      </sheetData>
      <sheetData sheetId="3">
        <row r="1">
          <cell r="M1">
            <v>0</v>
          </cell>
        </row>
        <row r="2">
          <cell r="M2">
            <v>0</v>
          </cell>
        </row>
        <row r="4">
          <cell r="N4" t="str">
            <v>Basic Entitlement</v>
          </cell>
          <cell r="O4" t="str">
            <v>Deprivation</v>
          </cell>
          <cell r="P4" t="str">
            <v>Looked After Children</v>
          </cell>
          <cell r="Q4" t="str">
            <v>Low Cost High Incidence SEN</v>
          </cell>
          <cell r="R4" t="str">
            <v>EAL</v>
          </cell>
          <cell r="S4" t="str">
            <v>Mobility</v>
          </cell>
          <cell r="T4" t="str">
            <v>London Fringe</v>
          </cell>
          <cell r="U4" t="str">
            <v>Lump Sum</v>
          </cell>
        </row>
        <row r="7">
          <cell r="A7" t="str">
            <v>1.0.4  Threshold and Performance Pay (Devolved)</v>
          </cell>
          <cell r="M7">
            <v>0</v>
          </cell>
          <cell r="N7">
            <v>0</v>
          </cell>
        </row>
        <row r="8">
          <cell r="A8" t="str">
            <v xml:space="preserve">1.0.5  Central expenditure on education of children under 5    </v>
          </cell>
          <cell r="M8">
            <v>0</v>
          </cell>
        </row>
        <row r="9">
          <cell r="A9" t="str">
            <v>1.1.1  Support for schools in financial difficulty</v>
          </cell>
          <cell r="M9">
            <v>1500000</v>
          </cell>
        </row>
        <row r="10">
          <cell r="A10" t="str">
            <v xml:space="preserve">1.1.2 Contingencies      </v>
          </cell>
          <cell r="M10">
            <v>323013</v>
          </cell>
        </row>
        <row r="11">
          <cell r="A11" t="str">
            <v xml:space="preserve">1.2.1  Provision for pupils with SEN (including assigned resources)     </v>
          </cell>
          <cell r="M11">
            <v>0</v>
          </cell>
        </row>
        <row r="12">
          <cell r="A12" t="str">
            <v xml:space="preserve">1.2.2  SEN support services  </v>
          </cell>
          <cell r="M12">
            <v>0</v>
          </cell>
        </row>
        <row r="13">
          <cell r="A13" t="str">
            <v>1.2.3  Support for inclusion</v>
          </cell>
          <cell r="M13">
            <v>0</v>
          </cell>
        </row>
        <row r="14">
          <cell r="A14" t="str">
            <v>1.2.4  Fees for pupils with SEN at independent special schools &amp; abroad</v>
          </cell>
          <cell r="M14">
            <v>0</v>
          </cell>
        </row>
        <row r="15">
          <cell r="A15" t="str">
            <v>1.2.5  SEN transport</v>
          </cell>
          <cell r="M15">
            <v>0</v>
          </cell>
        </row>
        <row r="16">
          <cell r="A16" t="str">
            <v>1.2.6  Fees to independent schools for pupils without SEN</v>
          </cell>
          <cell r="M16">
            <v>0</v>
          </cell>
        </row>
        <row r="17">
          <cell r="A17" t="str">
            <v>1.2.7  Interauthority recoupment</v>
          </cell>
          <cell r="M17">
            <v>0</v>
          </cell>
        </row>
        <row r="18">
          <cell r="A18" t="str">
            <v xml:space="preserve">1.2.8  Contribution to combined budgets </v>
          </cell>
          <cell r="M18">
            <v>0</v>
          </cell>
        </row>
        <row r="19">
          <cell r="A19" t="str">
            <v>1.3.1  Pupil Referral Units</v>
          </cell>
          <cell r="M19">
            <v>0</v>
          </cell>
        </row>
        <row r="20">
          <cell r="A20" t="str">
            <v>1.3.2  Behaviour Support Services</v>
          </cell>
          <cell r="M20">
            <v>0</v>
          </cell>
        </row>
        <row r="21">
          <cell r="A21" t="str">
            <v>1.3.3  Education out of school</v>
          </cell>
          <cell r="M21">
            <v>0</v>
          </cell>
        </row>
        <row r="22">
          <cell r="A22" t="str">
            <v xml:space="preserve">1.3.4  14-16 More practical learning options          </v>
          </cell>
          <cell r="M22">
            <v>719770</v>
          </cell>
        </row>
        <row r="23">
          <cell r="A23" t="str">
            <v>1.4.1  Support to underperforming ethnic minority groups and bilingual learners</v>
          </cell>
          <cell r="M23">
            <v>0</v>
          </cell>
        </row>
        <row r="24">
          <cell r="A24" t="str">
            <v xml:space="preserve">1.5.1 School meals/milk - nursery, primary and special schools </v>
          </cell>
          <cell r="M24">
            <v>983674</v>
          </cell>
        </row>
        <row r="25">
          <cell r="A25" t="str">
            <v>1.5.2  Free school meals eligibility</v>
          </cell>
          <cell r="M25">
            <v>50000</v>
          </cell>
        </row>
        <row r="26">
          <cell r="A26" t="str">
            <v>1.5.3  School kitchens repair and maintenance</v>
          </cell>
          <cell r="M26">
            <v>0</v>
          </cell>
        </row>
        <row r="27">
          <cell r="A27" t="str">
            <v>1.6.1  Insurance</v>
          </cell>
          <cell r="M27">
            <v>0</v>
          </cell>
        </row>
        <row r="28">
          <cell r="A28" t="str">
            <v>1.6.2  Museum and Library Services</v>
          </cell>
          <cell r="M28">
            <v>0</v>
          </cell>
        </row>
        <row r="29">
          <cell r="A29" t="str">
            <v>1.6.3  School admissions</v>
          </cell>
          <cell r="M29">
            <v>0</v>
          </cell>
        </row>
        <row r="30">
          <cell r="A30" t="str">
            <v xml:space="preserve">1.6.4  Licences/subscriptions </v>
          </cell>
          <cell r="M30">
            <v>14999.999999999998</v>
          </cell>
        </row>
        <row r="31">
          <cell r="A31" t="str">
            <v>1.6.5  Miscellaneous (not more than 0.1% total of net SB)</v>
          </cell>
          <cell r="M31">
            <v>0</v>
          </cell>
        </row>
        <row r="32">
          <cell r="A32" t="str">
            <v>1.6.6  Servicing of schools forums</v>
          </cell>
          <cell r="M32">
            <v>0</v>
          </cell>
        </row>
        <row r="33">
          <cell r="A33" t="str">
            <v>1.6.7  Staff costs  supply cover (not sickness)</v>
          </cell>
          <cell r="M33">
            <v>0</v>
          </cell>
        </row>
        <row r="34">
          <cell r="A34" t="str">
            <v>1.6.8  Termination of employment costs</v>
          </cell>
          <cell r="M34">
            <v>0</v>
          </cell>
        </row>
        <row r="35">
          <cell r="A35" t="str">
            <v>1.6.9  Purchase of carbon reduction commitment allowances</v>
          </cell>
          <cell r="M35">
            <v>0</v>
          </cell>
        </row>
        <row r="36">
          <cell r="A36" t="str">
            <v xml:space="preserve">1.7.1  Other Specific Grants </v>
          </cell>
          <cell r="M36">
            <v>0</v>
          </cell>
        </row>
        <row r="37">
          <cell r="A37" t="str">
            <v>1.8.1  Capital Expenditure from Revenue (CERA) (Schools)</v>
          </cell>
          <cell r="M37">
            <v>0</v>
          </cell>
        </row>
        <row r="38">
          <cell r="A38" t="str">
            <v>1.8.2  Prudential borrowing costs</v>
          </cell>
          <cell r="M38">
            <v>0</v>
          </cell>
        </row>
      </sheetData>
      <sheetData sheetId="4">
        <row r="2">
          <cell r="L2" t="str">
            <v>Basic Entitlement</v>
          </cell>
          <cell r="M2" t="str">
            <v>Deprivation</v>
          </cell>
          <cell r="N2" t="str">
            <v>Looked After Children</v>
          </cell>
          <cell r="O2" t="str">
            <v>Low Cost High Incidence SEN</v>
          </cell>
          <cell r="P2" t="str">
            <v>EAL</v>
          </cell>
          <cell r="Q2" t="str">
            <v>Mobility</v>
          </cell>
          <cell r="R2" t="str">
            <v>London Fringe</v>
          </cell>
          <cell r="S2" t="str">
            <v>Lump Sum</v>
          </cell>
          <cell r="T2" t="str">
            <v>Split Sites</v>
          </cell>
          <cell r="U2" t="str">
            <v>Rates</v>
          </cell>
          <cell r="V2" t="str">
            <v>PFI</v>
          </cell>
          <cell r="W2" t="str">
            <v>Existing Sixth Form Commitments</v>
          </cell>
          <cell r="X2" t="str">
            <v>Exceptional Circumstances</v>
          </cell>
        </row>
        <row r="3">
          <cell r="K3">
            <v>0</v>
          </cell>
          <cell r="L3">
            <v>0</v>
          </cell>
        </row>
        <row r="4">
          <cell r="K4">
            <v>25610130</v>
          </cell>
        </row>
        <row r="5">
          <cell r="K5">
            <v>27763724</v>
          </cell>
        </row>
        <row r="6">
          <cell r="K6">
            <v>19376878</v>
          </cell>
        </row>
        <row r="7">
          <cell r="K7">
            <v>18302088</v>
          </cell>
        </row>
        <row r="8">
          <cell r="K8">
            <v>6787118.5213564206</v>
          </cell>
        </row>
        <row r="9">
          <cell r="K9">
            <v>0</v>
          </cell>
        </row>
        <row r="10">
          <cell r="K10">
            <v>0</v>
          </cell>
        </row>
        <row r="11">
          <cell r="K11">
            <v>68239.28571428571</v>
          </cell>
        </row>
        <row r="12">
          <cell r="K12">
            <v>217500</v>
          </cell>
        </row>
        <row r="13">
          <cell r="K13">
            <v>0</v>
          </cell>
        </row>
        <row r="14">
          <cell r="K14">
            <v>803300.03940816212</v>
          </cell>
        </row>
        <row r="15">
          <cell r="K15">
            <v>1544221.0152778539</v>
          </cell>
        </row>
        <row r="16">
          <cell r="K16">
            <v>484219</v>
          </cell>
        </row>
        <row r="17">
          <cell r="K17">
            <v>391962.55717700999</v>
          </cell>
        </row>
        <row r="18">
          <cell r="K18">
            <v>3480523.7399999998</v>
          </cell>
        </row>
        <row r="19">
          <cell r="K19">
            <v>203696.10155400378</v>
          </cell>
        </row>
        <row r="20">
          <cell r="K20">
            <v>118248</v>
          </cell>
        </row>
        <row r="21">
          <cell r="K21">
            <v>8403689.0481000002</v>
          </cell>
        </row>
        <row r="22">
          <cell r="K22">
            <v>1092176.8099999998</v>
          </cell>
        </row>
        <row r="23">
          <cell r="K23">
            <v>477530</v>
          </cell>
        </row>
        <row r="24">
          <cell r="K24">
            <v>13658</v>
          </cell>
        </row>
        <row r="25">
          <cell r="K25">
            <v>647331.07773150166</v>
          </cell>
        </row>
        <row r="26">
          <cell r="K26">
            <v>2466215.0300000003</v>
          </cell>
        </row>
        <row r="27">
          <cell r="K27">
            <v>3171879.1199999996</v>
          </cell>
        </row>
        <row r="28">
          <cell r="K28">
            <v>700177.49999999988</v>
          </cell>
        </row>
        <row r="29">
          <cell r="K29">
            <v>500673.07249999995</v>
          </cell>
        </row>
        <row r="30">
          <cell r="K30">
            <v>710435.01212312758</v>
          </cell>
        </row>
        <row r="31">
          <cell r="K31">
            <v>435216.84600461903</v>
          </cell>
        </row>
        <row r="32">
          <cell r="K32">
            <v>228904.00000000006</v>
          </cell>
        </row>
        <row r="33">
          <cell r="K33">
            <v>364700.28130344732</v>
          </cell>
        </row>
        <row r="34">
          <cell r="K34">
            <v>-219370.20000000004</v>
          </cell>
        </row>
        <row r="35">
          <cell r="K35">
            <v>-659946.29999999993</v>
          </cell>
        </row>
        <row r="36">
          <cell r="K36">
            <v>4409216.4016981879</v>
          </cell>
        </row>
        <row r="37">
          <cell r="K37">
            <v>0</v>
          </cell>
        </row>
        <row r="38">
          <cell r="K38">
            <v>0</v>
          </cell>
        </row>
        <row r="39">
          <cell r="K39">
            <v>0</v>
          </cell>
        </row>
        <row r="40">
          <cell r="K40">
            <v>1662987.6436484717</v>
          </cell>
        </row>
        <row r="41">
          <cell r="K41">
            <v>21885730.282632686</v>
          </cell>
        </row>
        <row r="42">
          <cell r="K42">
            <v>3643450.0782069229</v>
          </cell>
        </row>
        <row r="43">
          <cell r="K43">
            <v>0</v>
          </cell>
        </row>
        <row r="44">
          <cell r="K44">
            <v>0</v>
          </cell>
        </row>
        <row r="45">
          <cell r="K45">
            <v>0</v>
          </cell>
        </row>
        <row r="46">
          <cell r="K46">
            <v>0</v>
          </cell>
        </row>
        <row r="47">
          <cell r="K47">
            <v>0</v>
          </cell>
        </row>
        <row r="48">
          <cell r="K48">
            <v>0</v>
          </cell>
        </row>
        <row r="49">
          <cell r="K49">
            <v>0</v>
          </cell>
        </row>
        <row r="50">
          <cell r="K50">
            <v>0</v>
          </cell>
        </row>
        <row r="51">
          <cell r="K51">
            <v>0</v>
          </cell>
        </row>
        <row r="52">
          <cell r="K52">
            <v>0</v>
          </cell>
        </row>
        <row r="53">
          <cell r="K53">
            <v>0</v>
          </cell>
        </row>
        <row r="54">
          <cell r="K54">
            <v>0</v>
          </cell>
        </row>
        <row r="55">
          <cell r="K55">
            <v>0</v>
          </cell>
        </row>
        <row r="56">
          <cell r="K56">
            <v>0</v>
          </cell>
        </row>
        <row r="57">
          <cell r="K57">
            <v>0</v>
          </cell>
        </row>
        <row r="58">
          <cell r="K58">
            <v>0</v>
          </cell>
        </row>
        <row r="59">
          <cell r="K59">
            <v>0</v>
          </cell>
        </row>
        <row r="60">
          <cell r="K60">
            <v>0</v>
          </cell>
        </row>
        <row r="61">
          <cell r="K61">
            <v>0</v>
          </cell>
        </row>
        <row r="62">
          <cell r="K62">
            <v>0</v>
          </cell>
        </row>
        <row r="63">
          <cell r="K63">
            <v>0</v>
          </cell>
        </row>
        <row r="64">
          <cell r="K64">
            <v>0</v>
          </cell>
        </row>
        <row r="65">
          <cell r="K65">
            <v>0</v>
          </cell>
        </row>
        <row r="66">
          <cell r="K66">
            <v>0</v>
          </cell>
        </row>
        <row r="67">
          <cell r="K67">
            <v>0</v>
          </cell>
        </row>
        <row r="68">
          <cell r="K68">
            <v>0</v>
          </cell>
        </row>
        <row r="69">
          <cell r="K69">
            <v>0</v>
          </cell>
        </row>
        <row r="70">
          <cell r="K70">
            <v>0</v>
          </cell>
        </row>
        <row r="71">
          <cell r="K71">
            <v>0</v>
          </cell>
        </row>
        <row r="72">
          <cell r="K72">
            <v>0</v>
          </cell>
        </row>
        <row r="73">
          <cell r="K73">
            <v>0</v>
          </cell>
        </row>
        <row r="74">
          <cell r="K74">
            <v>0</v>
          </cell>
        </row>
        <row r="75">
          <cell r="K75">
            <v>0</v>
          </cell>
        </row>
        <row r="76">
          <cell r="K76">
            <v>0</v>
          </cell>
        </row>
        <row r="77">
          <cell r="K77">
            <v>0</v>
          </cell>
        </row>
        <row r="78">
          <cell r="K78">
            <v>0</v>
          </cell>
        </row>
        <row r="79">
          <cell r="K79">
            <v>0</v>
          </cell>
        </row>
        <row r="80">
          <cell r="K80">
            <v>0</v>
          </cell>
        </row>
        <row r="81">
          <cell r="K81">
            <v>0</v>
          </cell>
        </row>
        <row r="82">
          <cell r="K82">
            <v>0</v>
          </cell>
        </row>
        <row r="83">
          <cell r="K83">
            <v>0</v>
          </cell>
        </row>
        <row r="84">
          <cell r="K84">
            <v>0</v>
          </cell>
        </row>
        <row r="85">
          <cell r="K85">
            <v>0</v>
          </cell>
        </row>
        <row r="86">
          <cell r="K86">
            <v>0</v>
          </cell>
        </row>
        <row r="87">
          <cell r="K87">
            <v>0</v>
          </cell>
        </row>
        <row r="88">
          <cell r="K88">
            <v>0</v>
          </cell>
        </row>
        <row r="89">
          <cell r="K89">
            <v>0</v>
          </cell>
        </row>
        <row r="90">
          <cell r="K90">
            <v>0</v>
          </cell>
        </row>
        <row r="91">
          <cell r="K91">
            <v>0</v>
          </cell>
        </row>
        <row r="92">
          <cell r="K92">
            <v>0</v>
          </cell>
        </row>
        <row r="93">
          <cell r="K93">
            <v>0</v>
          </cell>
        </row>
        <row r="94">
          <cell r="K94">
            <v>0</v>
          </cell>
        </row>
        <row r="95">
          <cell r="K95">
            <v>0</v>
          </cell>
        </row>
        <row r="96">
          <cell r="K96">
            <v>0</v>
          </cell>
        </row>
        <row r="97">
          <cell r="K97">
            <v>0</v>
          </cell>
        </row>
        <row r="98">
          <cell r="K98">
            <v>0</v>
          </cell>
        </row>
        <row r="99">
          <cell r="K99">
            <v>0</v>
          </cell>
        </row>
        <row r="100">
          <cell r="K100">
            <v>0</v>
          </cell>
        </row>
        <row r="101">
          <cell r="K101">
            <v>0</v>
          </cell>
        </row>
        <row r="102">
          <cell r="K102">
            <v>0</v>
          </cell>
        </row>
        <row r="103">
          <cell r="K103">
            <v>0</v>
          </cell>
        </row>
        <row r="104">
          <cell r="K104">
            <v>0</v>
          </cell>
        </row>
        <row r="105">
          <cell r="K105">
            <v>0</v>
          </cell>
        </row>
        <row r="106">
          <cell r="K106">
            <v>0</v>
          </cell>
        </row>
        <row r="107">
          <cell r="K107">
            <v>0</v>
          </cell>
        </row>
        <row r="108">
          <cell r="K108">
            <v>0</v>
          </cell>
        </row>
        <row r="109">
          <cell r="K109">
            <v>0</v>
          </cell>
        </row>
        <row r="110">
          <cell r="K110">
            <v>0</v>
          </cell>
        </row>
        <row r="111">
          <cell r="K111">
            <v>0</v>
          </cell>
        </row>
        <row r="112">
          <cell r="K112">
            <v>0</v>
          </cell>
        </row>
        <row r="113">
          <cell r="K113">
            <v>0</v>
          </cell>
        </row>
        <row r="114">
          <cell r="K114">
            <v>0</v>
          </cell>
        </row>
        <row r="115">
          <cell r="K115">
            <v>0</v>
          </cell>
        </row>
        <row r="116">
          <cell r="K116">
            <v>0</v>
          </cell>
        </row>
        <row r="117">
          <cell r="K117">
            <v>0</v>
          </cell>
        </row>
        <row r="118">
          <cell r="K118">
            <v>0</v>
          </cell>
        </row>
        <row r="119">
          <cell r="K119">
            <v>0</v>
          </cell>
        </row>
        <row r="120">
          <cell r="K120">
            <v>0</v>
          </cell>
        </row>
        <row r="121">
          <cell r="K121">
            <v>0</v>
          </cell>
        </row>
        <row r="122">
          <cell r="K122">
            <v>0</v>
          </cell>
        </row>
        <row r="123">
          <cell r="K123">
            <v>0</v>
          </cell>
        </row>
        <row r="124">
          <cell r="K124">
            <v>0</v>
          </cell>
        </row>
        <row r="125">
          <cell r="K125">
            <v>0</v>
          </cell>
        </row>
        <row r="126">
          <cell r="K126">
            <v>0</v>
          </cell>
        </row>
        <row r="127">
          <cell r="K127">
            <v>0</v>
          </cell>
        </row>
        <row r="128">
          <cell r="K128">
            <v>0</v>
          </cell>
        </row>
        <row r="129">
          <cell r="K129">
            <v>0</v>
          </cell>
        </row>
        <row r="130">
          <cell r="K130">
            <v>0</v>
          </cell>
        </row>
        <row r="131">
          <cell r="K131">
            <v>0</v>
          </cell>
        </row>
        <row r="132">
          <cell r="K132">
            <v>0</v>
          </cell>
        </row>
        <row r="133">
          <cell r="K133">
            <v>0</v>
          </cell>
        </row>
        <row r="134">
          <cell r="K134">
            <v>0</v>
          </cell>
        </row>
        <row r="135">
          <cell r="K135">
            <v>0</v>
          </cell>
        </row>
        <row r="136">
          <cell r="K136">
            <v>0</v>
          </cell>
        </row>
        <row r="137">
          <cell r="K137">
            <v>0</v>
          </cell>
        </row>
        <row r="138">
          <cell r="K138">
            <v>0</v>
          </cell>
        </row>
        <row r="139">
          <cell r="K139">
            <v>0</v>
          </cell>
        </row>
        <row r="140">
          <cell r="K140">
            <v>0</v>
          </cell>
        </row>
        <row r="141">
          <cell r="K141">
            <v>0</v>
          </cell>
        </row>
        <row r="142">
          <cell r="K142">
            <v>0</v>
          </cell>
        </row>
        <row r="143">
          <cell r="K143">
            <v>0</v>
          </cell>
        </row>
        <row r="144">
          <cell r="K144">
            <v>0</v>
          </cell>
        </row>
        <row r="145">
          <cell r="K145">
            <v>0</v>
          </cell>
        </row>
        <row r="146">
          <cell r="K146">
            <v>0</v>
          </cell>
        </row>
        <row r="147">
          <cell r="K147">
            <v>0</v>
          </cell>
        </row>
        <row r="148">
          <cell r="K148">
            <v>0</v>
          </cell>
        </row>
        <row r="149">
          <cell r="K149">
            <v>0</v>
          </cell>
        </row>
        <row r="150">
          <cell r="K150">
            <v>0</v>
          </cell>
        </row>
        <row r="151">
          <cell r="K151">
            <v>0</v>
          </cell>
        </row>
        <row r="152">
          <cell r="K152">
            <v>0</v>
          </cell>
        </row>
        <row r="153">
          <cell r="K153">
            <v>0</v>
          </cell>
        </row>
        <row r="154">
          <cell r="K154">
            <v>0</v>
          </cell>
        </row>
        <row r="155">
          <cell r="K155">
            <v>0</v>
          </cell>
        </row>
        <row r="156">
          <cell r="K156">
            <v>0</v>
          </cell>
        </row>
        <row r="157">
          <cell r="K157">
            <v>0</v>
          </cell>
        </row>
        <row r="158">
          <cell r="K158">
            <v>0</v>
          </cell>
        </row>
        <row r="159">
          <cell r="K159">
            <v>0</v>
          </cell>
        </row>
        <row r="160">
          <cell r="K160">
            <v>0</v>
          </cell>
        </row>
        <row r="161">
          <cell r="K161">
            <v>0</v>
          </cell>
        </row>
        <row r="162">
          <cell r="K162">
            <v>0</v>
          </cell>
        </row>
        <row r="163">
          <cell r="K163">
            <v>0</v>
          </cell>
        </row>
        <row r="164">
          <cell r="K164">
            <v>0</v>
          </cell>
        </row>
        <row r="165">
          <cell r="K165">
            <v>0</v>
          </cell>
        </row>
        <row r="166">
          <cell r="K166">
            <v>0</v>
          </cell>
        </row>
        <row r="167">
          <cell r="K167">
            <v>0</v>
          </cell>
        </row>
        <row r="168">
          <cell r="K168">
            <v>0</v>
          </cell>
        </row>
        <row r="169">
          <cell r="K169">
            <v>0</v>
          </cell>
        </row>
        <row r="170">
          <cell r="K170">
            <v>0</v>
          </cell>
        </row>
        <row r="171">
          <cell r="K171">
            <v>0</v>
          </cell>
        </row>
        <row r="172">
          <cell r="K172">
            <v>0</v>
          </cell>
        </row>
        <row r="173">
          <cell r="K173">
            <v>0</v>
          </cell>
        </row>
        <row r="174">
          <cell r="K174">
            <v>0</v>
          </cell>
        </row>
        <row r="175">
          <cell r="K175">
            <v>0</v>
          </cell>
        </row>
        <row r="176">
          <cell r="K176">
            <v>0</v>
          </cell>
        </row>
        <row r="177">
          <cell r="K177">
            <v>0</v>
          </cell>
        </row>
        <row r="178">
          <cell r="K178">
            <v>0</v>
          </cell>
        </row>
        <row r="179">
          <cell r="K179">
            <v>0</v>
          </cell>
        </row>
        <row r="180">
          <cell r="K180">
            <v>0</v>
          </cell>
        </row>
        <row r="181">
          <cell r="K181">
            <v>0</v>
          </cell>
        </row>
        <row r="182">
          <cell r="K182">
            <v>0</v>
          </cell>
        </row>
        <row r="183">
          <cell r="K183">
            <v>0</v>
          </cell>
        </row>
        <row r="184">
          <cell r="K184">
            <v>0</v>
          </cell>
        </row>
        <row r="185">
          <cell r="K185">
            <v>0</v>
          </cell>
        </row>
        <row r="186">
          <cell r="K186">
            <v>0</v>
          </cell>
        </row>
        <row r="187">
          <cell r="K187">
            <v>0</v>
          </cell>
        </row>
      </sheetData>
      <sheetData sheetId="5">
        <row r="1">
          <cell r="A1" t="str">
            <v>URN</v>
          </cell>
          <cell r="B1" t="str">
            <v>LAESTAB</v>
          </cell>
          <cell r="C1" t="str">
            <v>School_Name</v>
          </cell>
          <cell r="D1" t="str">
            <v>R - y11 NOR (from October 11)</v>
          </cell>
          <cell r="E1" t="str">
            <v xml:space="preserve">On roll Oct 11 </v>
          </cell>
          <cell r="F1" t="str">
            <v>Manual adjustments to NOR</v>
          </cell>
          <cell r="G1" t="str">
            <v>12-13 Actual SBS</v>
          </cell>
          <cell r="H1" t="str">
            <v>12-13 Early Years</v>
          </cell>
          <cell r="I1" t="str">
            <v>12-13 High Needs</v>
          </cell>
          <cell r="J1" t="str">
            <v>12-13 Non DSG Sixth Form</v>
          </cell>
          <cell r="K1" t="str">
            <v>12-13 Adjusted SBS</v>
          </cell>
          <cell r="L1" t="str">
            <v>12-13 Rates</v>
          </cell>
          <cell r="M1" t="str">
            <v>12-13 Approved Exemptions 1</v>
          </cell>
          <cell r="N1" t="str">
            <v>12-13 Approved Exemptions 2</v>
          </cell>
          <cell r="O1" t="str">
            <v>12-13 Approved Exemptions 3</v>
          </cell>
          <cell r="P1" t="str">
            <v>12-13 Approved Exemptions 4</v>
          </cell>
          <cell r="Q1" t="str">
            <v>12-13 Approved Exemptions 5</v>
          </cell>
          <cell r="R1" t="str">
            <v>12-13 Approved Exemptions 6</v>
          </cell>
          <cell r="S1" t="str">
            <v>12-13 MFG Total</v>
          </cell>
          <cell r="T1" t="str">
            <v>12-13 Adjusted SBS Per Pupil</v>
          </cell>
          <cell r="U1" t="str">
            <v>12-13 MFG Per Pupil</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6">
        <row r="1">
          <cell r="A1" t="str">
            <v>URN</v>
          </cell>
          <cell r="B1" t="str">
            <v>LAESTAB</v>
          </cell>
          <cell r="C1" t="str">
            <v>School_Name</v>
          </cell>
          <cell r="D1" t="str">
            <v>Opening / Closing</v>
          </cell>
          <cell r="E1" t="str">
            <v>Primary Pupils in High Needs Places</v>
          </cell>
          <cell r="F1" t="str">
            <v>Key Stage 3 Pupils in High Needs Places</v>
          </cell>
          <cell r="G1" t="str">
            <v>Key Stage 4 Pupils in High Needs Places</v>
          </cell>
          <cell r="H1" t="str">
            <v>Split Sites</v>
          </cell>
          <cell r="I1" t="str">
            <v>Rates</v>
          </cell>
          <cell r="J1" t="str">
            <v xml:space="preserve">Total Rates </v>
          </cell>
          <cell r="K1" t="str">
            <v>PFI</v>
          </cell>
          <cell r="L1" t="str">
            <v>Sixth Form Funding From DSG</v>
          </cell>
          <cell r="M1" t="str">
            <v>Excep Circs 1</v>
          </cell>
          <cell r="N1" t="str">
            <v>Excep Circs 2</v>
          </cell>
          <cell r="O1" t="str">
            <v>Excep Circs 3</v>
          </cell>
          <cell r="P1" t="str">
            <v>13-14 Approved Exemptions 1</v>
          </cell>
          <cell r="Q1" t="str">
            <v>13-14 Approved Exemptions 2</v>
          </cell>
          <cell r="R1" t="str">
            <v>13-14 Approved Exemptions 3</v>
          </cell>
          <cell r="S1" t="str">
            <v>13-14 Approved Exemptions 4</v>
          </cell>
          <cell r="T1" t="str">
            <v>13-14 Approved Exemptions 5</v>
          </cell>
          <cell r="U1" t="str">
            <v>13-14 Approved Exemptions 6</v>
          </cell>
          <cell r="V1" t="str">
            <v>13-14 Approved MFG Exemptions</v>
          </cell>
        </row>
        <row r="3">
          <cell r="A3">
            <v>101187</v>
          </cell>
          <cell r="B3">
            <v>3012004</v>
          </cell>
          <cell r="C3" t="str">
            <v>DOROTHY BARLEY JUNIOR SCHOOL</v>
          </cell>
          <cell r="D3">
            <v>1</v>
          </cell>
          <cell r="E3">
            <v>0</v>
          </cell>
          <cell r="F3">
            <v>0</v>
          </cell>
          <cell r="G3">
            <v>0</v>
          </cell>
          <cell r="H3">
            <v>0</v>
          </cell>
          <cell r="I3">
            <v>25095</v>
          </cell>
          <cell r="J3">
            <v>0</v>
          </cell>
          <cell r="K3">
            <v>0</v>
          </cell>
          <cell r="L3">
            <v>0</v>
          </cell>
          <cell r="M3">
            <v>0</v>
          </cell>
          <cell r="N3">
            <v>0</v>
          </cell>
          <cell r="O3">
            <v>0</v>
          </cell>
          <cell r="P3">
            <v>0</v>
          </cell>
          <cell r="Q3">
            <v>0</v>
          </cell>
          <cell r="R3">
            <v>0</v>
          </cell>
          <cell r="S3">
            <v>0</v>
          </cell>
          <cell r="T3">
            <v>0</v>
          </cell>
          <cell r="U3">
            <v>0</v>
          </cell>
          <cell r="V3">
            <v>0</v>
          </cell>
        </row>
        <row r="4">
          <cell r="A4">
            <v>101188</v>
          </cell>
          <cell r="B4">
            <v>3012005</v>
          </cell>
          <cell r="C4" t="str">
            <v>DOROTHY BARLEY INFANTS</v>
          </cell>
          <cell r="D4">
            <v>1</v>
          </cell>
          <cell r="E4">
            <v>0</v>
          </cell>
          <cell r="F4">
            <v>0</v>
          </cell>
          <cell r="G4">
            <v>0</v>
          </cell>
          <cell r="H4">
            <v>0</v>
          </cell>
          <cell r="I4">
            <v>16730</v>
          </cell>
          <cell r="J4">
            <v>0</v>
          </cell>
          <cell r="K4">
            <v>0</v>
          </cell>
          <cell r="L4">
            <v>0</v>
          </cell>
          <cell r="M4">
            <v>0</v>
          </cell>
          <cell r="N4">
            <v>0</v>
          </cell>
          <cell r="O4">
            <v>0</v>
          </cell>
          <cell r="P4">
            <v>0</v>
          </cell>
          <cell r="Q4">
            <v>0</v>
          </cell>
          <cell r="R4">
            <v>0</v>
          </cell>
          <cell r="S4">
            <v>0</v>
          </cell>
          <cell r="T4">
            <v>0</v>
          </cell>
          <cell r="U4">
            <v>0</v>
          </cell>
          <cell r="V4">
            <v>0</v>
          </cell>
        </row>
        <row r="5">
          <cell r="A5">
            <v>101189</v>
          </cell>
          <cell r="B5">
            <v>3012006</v>
          </cell>
          <cell r="C5" t="str">
            <v>EASTBURY PRIMARY</v>
          </cell>
          <cell r="D5">
            <v>1</v>
          </cell>
          <cell r="E5">
            <v>0</v>
          </cell>
          <cell r="F5">
            <v>0</v>
          </cell>
          <cell r="G5">
            <v>0</v>
          </cell>
          <cell r="H5">
            <v>0</v>
          </cell>
          <cell r="I5">
            <v>106116</v>
          </cell>
          <cell r="J5">
            <v>0</v>
          </cell>
          <cell r="K5">
            <v>0</v>
          </cell>
          <cell r="L5">
            <v>0</v>
          </cell>
          <cell r="M5">
            <v>0</v>
          </cell>
          <cell r="N5">
            <v>0</v>
          </cell>
          <cell r="O5">
            <v>0</v>
          </cell>
          <cell r="P5">
            <v>0</v>
          </cell>
          <cell r="Q5">
            <v>0</v>
          </cell>
          <cell r="R5">
            <v>0</v>
          </cell>
          <cell r="S5">
            <v>0</v>
          </cell>
          <cell r="T5">
            <v>0</v>
          </cell>
          <cell r="U5">
            <v>0</v>
          </cell>
          <cell r="V5">
            <v>0</v>
          </cell>
        </row>
        <row r="6">
          <cell r="A6">
            <v>101192</v>
          </cell>
          <cell r="B6">
            <v>3012009</v>
          </cell>
          <cell r="C6" t="str">
            <v>Manor Junior School</v>
          </cell>
          <cell r="D6">
            <v>1</v>
          </cell>
          <cell r="E6">
            <v>0</v>
          </cell>
          <cell r="F6">
            <v>0</v>
          </cell>
          <cell r="G6">
            <v>0</v>
          </cell>
          <cell r="H6">
            <v>0</v>
          </cell>
          <cell r="I6">
            <v>32982</v>
          </cell>
          <cell r="J6">
            <v>0</v>
          </cell>
          <cell r="K6">
            <v>0</v>
          </cell>
          <cell r="L6">
            <v>0</v>
          </cell>
          <cell r="M6">
            <v>0</v>
          </cell>
          <cell r="N6">
            <v>0</v>
          </cell>
          <cell r="O6">
            <v>0</v>
          </cell>
          <cell r="P6">
            <v>0</v>
          </cell>
          <cell r="Q6">
            <v>0</v>
          </cell>
          <cell r="R6">
            <v>0</v>
          </cell>
          <cell r="S6">
            <v>0</v>
          </cell>
          <cell r="T6">
            <v>0</v>
          </cell>
          <cell r="U6">
            <v>0</v>
          </cell>
          <cell r="V6">
            <v>0</v>
          </cell>
        </row>
        <row r="7">
          <cell r="A7">
            <v>101193</v>
          </cell>
          <cell r="B7">
            <v>3012010</v>
          </cell>
          <cell r="C7" t="str">
            <v>Manor Infant School</v>
          </cell>
          <cell r="D7">
            <v>1</v>
          </cell>
          <cell r="E7">
            <v>0</v>
          </cell>
          <cell r="F7">
            <v>0</v>
          </cell>
          <cell r="G7">
            <v>0</v>
          </cell>
          <cell r="H7">
            <v>0</v>
          </cell>
          <cell r="I7">
            <v>22556.5</v>
          </cell>
          <cell r="J7">
            <v>0</v>
          </cell>
          <cell r="K7">
            <v>0</v>
          </cell>
          <cell r="L7">
            <v>0</v>
          </cell>
          <cell r="M7">
            <v>0</v>
          </cell>
          <cell r="N7">
            <v>0</v>
          </cell>
          <cell r="O7">
            <v>0</v>
          </cell>
          <cell r="P7">
            <v>0</v>
          </cell>
          <cell r="Q7">
            <v>0</v>
          </cell>
          <cell r="R7">
            <v>0</v>
          </cell>
          <cell r="S7">
            <v>0</v>
          </cell>
          <cell r="T7">
            <v>0</v>
          </cell>
          <cell r="U7">
            <v>0</v>
          </cell>
          <cell r="V7">
            <v>0</v>
          </cell>
        </row>
        <row r="8">
          <cell r="A8">
            <v>101196</v>
          </cell>
          <cell r="B8">
            <v>3012013</v>
          </cell>
          <cell r="C8" t="str">
            <v>NORTHBURY JUNIOR SCHOOL</v>
          </cell>
          <cell r="D8">
            <v>1</v>
          </cell>
          <cell r="E8">
            <v>0</v>
          </cell>
          <cell r="F8">
            <v>0</v>
          </cell>
          <cell r="G8">
            <v>0</v>
          </cell>
          <cell r="H8">
            <v>0</v>
          </cell>
          <cell r="I8">
            <v>22107.5</v>
          </cell>
          <cell r="J8">
            <v>0</v>
          </cell>
          <cell r="K8">
            <v>0</v>
          </cell>
          <cell r="L8">
            <v>0</v>
          </cell>
          <cell r="M8">
            <v>0</v>
          </cell>
          <cell r="N8">
            <v>0</v>
          </cell>
          <cell r="O8">
            <v>0</v>
          </cell>
          <cell r="P8">
            <v>0</v>
          </cell>
          <cell r="Q8">
            <v>0</v>
          </cell>
          <cell r="R8">
            <v>0</v>
          </cell>
          <cell r="S8">
            <v>0</v>
          </cell>
          <cell r="T8">
            <v>0</v>
          </cell>
          <cell r="U8">
            <v>0</v>
          </cell>
          <cell r="V8">
            <v>0</v>
          </cell>
        </row>
        <row r="9">
          <cell r="A9">
            <v>101197</v>
          </cell>
          <cell r="B9">
            <v>3012014</v>
          </cell>
          <cell r="C9" t="str">
            <v>NORTHBURY INFANT SCHOOL</v>
          </cell>
          <cell r="D9">
            <v>1</v>
          </cell>
          <cell r="E9">
            <v>0</v>
          </cell>
          <cell r="F9">
            <v>0</v>
          </cell>
          <cell r="G9">
            <v>0</v>
          </cell>
          <cell r="H9">
            <v>0</v>
          </cell>
          <cell r="I9">
            <v>22107.5</v>
          </cell>
          <cell r="J9">
            <v>0</v>
          </cell>
          <cell r="K9">
            <v>0</v>
          </cell>
          <cell r="L9">
            <v>0</v>
          </cell>
          <cell r="M9">
            <v>0</v>
          </cell>
          <cell r="N9">
            <v>0</v>
          </cell>
          <cell r="O9">
            <v>0</v>
          </cell>
          <cell r="P9">
            <v>0</v>
          </cell>
          <cell r="Q9">
            <v>0</v>
          </cell>
          <cell r="R9">
            <v>0</v>
          </cell>
          <cell r="S9">
            <v>0</v>
          </cell>
          <cell r="T9">
            <v>0</v>
          </cell>
          <cell r="U9">
            <v>0</v>
          </cell>
          <cell r="V9">
            <v>0</v>
          </cell>
        </row>
        <row r="10">
          <cell r="A10">
            <v>101198</v>
          </cell>
          <cell r="B10">
            <v>3012015</v>
          </cell>
          <cell r="C10" t="str">
            <v>Ripple Primary School</v>
          </cell>
          <cell r="D10">
            <v>1</v>
          </cell>
          <cell r="E10">
            <v>0</v>
          </cell>
          <cell r="F10">
            <v>0</v>
          </cell>
          <cell r="G10">
            <v>0</v>
          </cell>
          <cell r="H10">
            <v>10000</v>
          </cell>
          <cell r="I10">
            <v>75142.52</v>
          </cell>
          <cell r="J10">
            <v>0</v>
          </cell>
          <cell r="K10">
            <v>0</v>
          </cell>
          <cell r="L10">
            <v>0</v>
          </cell>
          <cell r="M10">
            <v>0</v>
          </cell>
          <cell r="N10">
            <v>0</v>
          </cell>
          <cell r="O10">
            <v>0</v>
          </cell>
          <cell r="P10">
            <v>0</v>
          </cell>
          <cell r="Q10">
            <v>0</v>
          </cell>
          <cell r="R10">
            <v>0</v>
          </cell>
          <cell r="S10">
            <v>0</v>
          </cell>
          <cell r="T10">
            <v>0</v>
          </cell>
          <cell r="U10">
            <v>0</v>
          </cell>
          <cell r="V10">
            <v>0</v>
          </cell>
        </row>
        <row r="11">
          <cell r="A11">
            <v>101200</v>
          </cell>
          <cell r="B11">
            <v>3012021</v>
          </cell>
          <cell r="C11" t="str">
            <v>Thames View Infants</v>
          </cell>
          <cell r="D11">
            <v>1</v>
          </cell>
          <cell r="E11">
            <v>0</v>
          </cell>
          <cell r="F11">
            <v>0</v>
          </cell>
          <cell r="G11">
            <v>0</v>
          </cell>
          <cell r="H11">
            <v>0</v>
          </cell>
          <cell r="I11">
            <v>29397</v>
          </cell>
          <cell r="J11">
            <v>0</v>
          </cell>
          <cell r="K11">
            <v>0</v>
          </cell>
          <cell r="L11">
            <v>0</v>
          </cell>
          <cell r="M11">
            <v>0</v>
          </cell>
          <cell r="N11">
            <v>0</v>
          </cell>
          <cell r="O11">
            <v>0</v>
          </cell>
          <cell r="P11">
            <v>0</v>
          </cell>
          <cell r="Q11">
            <v>0</v>
          </cell>
          <cell r="R11">
            <v>0</v>
          </cell>
          <cell r="S11">
            <v>0</v>
          </cell>
          <cell r="T11">
            <v>0</v>
          </cell>
          <cell r="U11">
            <v>0</v>
          </cell>
          <cell r="V11">
            <v>0</v>
          </cell>
        </row>
        <row r="12">
          <cell r="A12">
            <v>101202</v>
          </cell>
          <cell r="B12">
            <v>3012024</v>
          </cell>
          <cell r="C12" t="str">
            <v>BEAM PRIMARY</v>
          </cell>
          <cell r="D12">
            <v>1</v>
          </cell>
          <cell r="E12">
            <v>0</v>
          </cell>
          <cell r="F12">
            <v>0</v>
          </cell>
          <cell r="G12">
            <v>0</v>
          </cell>
          <cell r="H12">
            <v>0</v>
          </cell>
          <cell r="I12">
            <v>23358</v>
          </cell>
          <cell r="J12">
            <v>0</v>
          </cell>
          <cell r="K12">
            <v>0</v>
          </cell>
          <cell r="L12">
            <v>0</v>
          </cell>
          <cell r="M12">
            <v>0</v>
          </cell>
          <cell r="N12">
            <v>0</v>
          </cell>
          <cell r="O12">
            <v>0</v>
          </cell>
          <cell r="P12">
            <v>0</v>
          </cell>
          <cell r="Q12">
            <v>0</v>
          </cell>
          <cell r="R12">
            <v>0</v>
          </cell>
          <cell r="S12">
            <v>0</v>
          </cell>
          <cell r="T12">
            <v>0</v>
          </cell>
          <cell r="U12">
            <v>0</v>
          </cell>
          <cell r="V12">
            <v>0</v>
          </cell>
        </row>
        <row r="13">
          <cell r="A13">
            <v>101203</v>
          </cell>
          <cell r="B13">
            <v>3012030</v>
          </cell>
          <cell r="C13" t="str">
            <v>Furze Infant School</v>
          </cell>
          <cell r="D13">
            <v>1</v>
          </cell>
          <cell r="E13">
            <v>0</v>
          </cell>
          <cell r="F13">
            <v>0</v>
          </cell>
          <cell r="G13">
            <v>0</v>
          </cell>
          <cell r="H13">
            <v>0</v>
          </cell>
          <cell r="I13">
            <v>45649</v>
          </cell>
          <cell r="J13">
            <v>0</v>
          </cell>
          <cell r="K13">
            <v>0</v>
          </cell>
          <cell r="L13">
            <v>0</v>
          </cell>
          <cell r="M13">
            <v>0</v>
          </cell>
          <cell r="N13">
            <v>0</v>
          </cell>
          <cell r="O13">
            <v>0</v>
          </cell>
          <cell r="P13">
            <v>0</v>
          </cell>
          <cell r="Q13">
            <v>0</v>
          </cell>
          <cell r="R13">
            <v>0</v>
          </cell>
          <cell r="S13">
            <v>0</v>
          </cell>
          <cell r="T13">
            <v>0</v>
          </cell>
          <cell r="U13">
            <v>0</v>
          </cell>
          <cell r="V13">
            <v>0</v>
          </cell>
        </row>
        <row r="14">
          <cell r="A14">
            <v>101210</v>
          </cell>
          <cell r="B14">
            <v>3012042</v>
          </cell>
          <cell r="C14" t="str">
            <v>MARKS GATE INFANTS</v>
          </cell>
          <cell r="D14">
            <v>1</v>
          </cell>
          <cell r="E14">
            <v>0</v>
          </cell>
          <cell r="F14">
            <v>0</v>
          </cell>
          <cell r="G14">
            <v>0</v>
          </cell>
          <cell r="H14">
            <v>0</v>
          </cell>
          <cell r="I14">
            <v>15915.5</v>
          </cell>
          <cell r="J14">
            <v>0</v>
          </cell>
          <cell r="K14">
            <v>0</v>
          </cell>
          <cell r="L14">
            <v>0</v>
          </cell>
          <cell r="M14">
            <v>0</v>
          </cell>
          <cell r="N14">
            <v>0</v>
          </cell>
          <cell r="O14">
            <v>0</v>
          </cell>
          <cell r="P14">
            <v>0</v>
          </cell>
          <cell r="Q14">
            <v>0</v>
          </cell>
          <cell r="R14">
            <v>0</v>
          </cell>
          <cell r="S14">
            <v>0</v>
          </cell>
          <cell r="T14">
            <v>0</v>
          </cell>
          <cell r="U14">
            <v>0</v>
          </cell>
          <cell r="V14">
            <v>0</v>
          </cell>
        </row>
        <row r="15">
          <cell r="A15">
            <v>101211</v>
          </cell>
          <cell r="B15">
            <v>3012043</v>
          </cell>
          <cell r="C15" t="str">
            <v>MARSH GREEN PRIMARY</v>
          </cell>
          <cell r="D15">
            <v>1</v>
          </cell>
          <cell r="E15">
            <v>0</v>
          </cell>
          <cell r="F15">
            <v>0</v>
          </cell>
          <cell r="G15">
            <v>0</v>
          </cell>
          <cell r="H15">
            <v>0</v>
          </cell>
          <cell r="I15">
            <v>13053</v>
          </cell>
          <cell r="J15">
            <v>0</v>
          </cell>
          <cell r="K15">
            <v>0</v>
          </cell>
          <cell r="L15">
            <v>0</v>
          </cell>
          <cell r="M15">
            <v>0</v>
          </cell>
          <cell r="N15">
            <v>0</v>
          </cell>
          <cell r="O15">
            <v>0</v>
          </cell>
          <cell r="P15">
            <v>0</v>
          </cell>
          <cell r="Q15">
            <v>0</v>
          </cell>
          <cell r="R15">
            <v>0</v>
          </cell>
          <cell r="S15">
            <v>0</v>
          </cell>
          <cell r="T15">
            <v>0</v>
          </cell>
          <cell r="U15">
            <v>0</v>
          </cell>
          <cell r="V15">
            <v>0</v>
          </cell>
        </row>
        <row r="16">
          <cell r="A16">
            <v>101212</v>
          </cell>
          <cell r="B16">
            <v>3012047</v>
          </cell>
          <cell r="C16" t="str">
            <v>RUSH GREEN JUNIOR</v>
          </cell>
          <cell r="D16">
            <v>1</v>
          </cell>
          <cell r="E16">
            <v>0</v>
          </cell>
          <cell r="F16">
            <v>0</v>
          </cell>
          <cell r="G16">
            <v>0</v>
          </cell>
          <cell r="H16">
            <v>0</v>
          </cell>
          <cell r="I16">
            <v>59750</v>
          </cell>
          <cell r="J16">
            <v>0</v>
          </cell>
          <cell r="K16">
            <v>0</v>
          </cell>
          <cell r="L16">
            <v>0</v>
          </cell>
          <cell r="M16">
            <v>0</v>
          </cell>
          <cell r="N16">
            <v>0</v>
          </cell>
          <cell r="O16">
            <v>0</v>
          </cell>
          <cell r="P16">
            <v>0</v>
          </cell>
          <cell r="Q16">
            <v>0</v>
          </cell>
          <cell r="R16">
            <v>0</v>
          </cell>
          <cell r="S16">
            <v>0</v>
          </cell>
          <cell r="T16">
            <v>0</v>
          </cell>
          <cell r="U16">
            <v>0</v>
          </cell>
          <cell r="V16">
            <v>0</v>
          </cell>
        </row>
        <row r="17">
          <cell r="A17">
            <v>101213</v>
          </cell>
          <cell r="B17">
            <v>3012048</v>
          </cell>
          <cell r="C17" t="str">
            <v>Rush Green Infants</v>
          </cell>
          <cell r="D17">
            <v>1</v>
          </cell>
          <cell r="E17">
            <v>0</v>
          </cell>
          <cell r="F17">
            <v>0</v>
          </cell>
          <cell r="G17">
            <v>0</v>
          </cell>
          <cell r="H17">
            <v>0</v>
          </cell>
          <cell r="I17">
            <v>25190</v>
          </cell>
          <cell r="J17">
            <v>0</v>
          </cell>
          <cell r="K17">
            <v>0</v>
          </cell>
          <cell r="L17">
            <v>0</v>
          </cell>
          <cell r="M17">
            <v>0</v>
          </cell>
          <cell r="N17">
            <v>0</v>
          </cell>
          <cell r="O17">
            <v>0</v>
          </cell>
          <cell r="P17">
            <v>0</v>
          </cell>
          <cell r="Q17">
            <v>0</v>
          </cell>
          <cell r="R17">
            <v>0</v>
          </cell>
          <cell r="S17">
            <v>0</v>
          </cell>
          <cell r="T17">
            <v>0</v>
          </cell>
          <cell r="U17">
            <v>0</v>
          </cell>
          <cell r="V17">
            <v>0</v>
          </cell>
        </row>
        <row r="18">
          <cell r="A18">
            <v>101216</v>
          </cell>
          <cell r="B18">
            <v>3012052</v>
          </cell>
          <cell r="C18" t="str">
            <v>LEYS PRIMARY SCHOOL</v>
          </cell>
          <cell r="D18">
            <v>1</v>
          </cell>
          <cell r="E18">
            <v>0</v>
          </cell>
          <cell r="F18">
            <v>0</v>
          </cell>
          <cell r="G18">
            <v>0</v>
          </cell>
          <cell r="H18">
            <v>0</v>
          </cell>
          <cell r="I18">
            <v>11137.5</v>
          </cell>
          <cell r="J18">
            <v>0</v>
          </cell>
          <cell r="K18">
            <v>0</v>
          </cell>
          <cell r="L18">
            <v>0</v>
          </cell>
          <cell r="M18">
            <v>0</v>
          </cell>
          <cell r="N18">
            <v>0</v>
          </cell>
          <cell r="O18">
            <v>0</v>
          </cell>
          <cell r="P18">
            <v>0</v>
          </cell>
          <cell r="Q18">
            <v>0</v>
          </cell>
          <cell r="R18">
            <v>0</v>
          </cell>
          <cell r="S18">
            <v>0</v>
          </cell>
          <cell r="T18">
            <v>0</v>
          </cell>
          <cell r="U18">
            <v>0</v>
          </cell>
          <cell r="V18">
            <v>0</v>
          </cell>
        </row>
        <row r="19">
          <cell r="A19">
            <v>101219</v>
          </cell>
          <cell r="B19">
            <v>3012055</v>
          </cell>
          <cell r="C19" t="str">
            <v>WARREN JUNIOR</v>
          </cell>
          <cell r="D19">
            <v>1</v>
          </cell>
          <cell r="E19">
            <v>0</v>
          </cell>
          <cell r="F19">
            <v>0</v>
          </cell>
          <cell r="G19">
            <v>0</v>
          </cell>
          <cell r="H19">
            <v>0</v>
          </cell>
          <cell r="I19">
            <v>50588.333333333336</v>
          </cell>
          <cell r="J19">
            <v>0</v>
          </cell>
          <cell r="K19">
            <v>0</v>
          </cell>
          <cell r="L19">
            <v>0</v>
          </cell>
          <cell r="M19">
            <v>0</v>
          </cell>
          <cell r="N19">
            <v>0</v>
          </cell>
          <cell r="O19">
            <v>0</v>
          </cell>
          <cell r="P19">
            <v>0</v>
          </cell>
          <cell r="Q19">
            <v>0</v>
          </cell>
          <cell r="R19">
            <v>0</v>
          </cell>
          <cell r="S19">
            <v>0</v>
          </cell>
          <cell r="T19">
            <v>0</v>
          </cell>
          <cell r="U19">
            <v>0</v>
          </cell>
          <cell r="V19">
            <v>0</v>
          </cell>
        </row>
        <row r="20">
          <cell r="A20">
            <v>101220</v>
          </cell>
          <cell r="B20">
            <v>3012056</v>
          </cell>
          <cell r="C20" t="str">
            <v>Thomas Arnold Primary</v>
          </cell>
          <cell r="D20">
            <v>1</v>
          </cell>
          <cell r="E20">
            <v>0</v>
          </cell>
          <cell r="F20">
            <v>0</v>
          </cell>
          <cell r="G20">
            <v>0</v>
          </cell>
          <cell r="H20">
            <v>0</v>
          </cell>
          <cell r="I20">
            <v>21411.5</v>
          </cell>
          <cell r="J20">
            <v>0</v>
          </cell>
          <cell r="K20">
            <v>0</v>
          </cell>
          <cell r="L20">
            <v>0</v>
          </cell>
          <cell r="M20">
            <v>0</v>
          </cell>
          <cell r="N20">
            <v>0</v>
          </cell>
          <cell r="O20">
            <v>0</v>
          </cell>
          <cell r="P20">
            <v>0</v>
          </cell>
          <cell r="Q20">
            <v>0</v>
          </cell>
          <cell r="R20">
            <v>0</v>
          </cell>
          <cell r="S20">
            <v>0</v>
          </cell>
          <cell r="T20">
            <v>0</v>
          </cell>
          <cell r="U20">
            <v>0</v>
          </cell>
          <cell r="V20">
            <v>0</v>
          </cell>
        </row>
        <row r="21">
          <cell r="A21">
            <v>101222</v>
          </cell>
          <cell r="B21">
            <v>3012059</v>
          </cell>
          <cell r="C21" t="str">
            <v>Valence Primary</v>
          </cell>
          <cell r="D21">
            <v>1</v>
          </cell>
          <cell r="E21">
            <v>0</v>
          </cell>
          <cell r="F21">
            <v>0</v>
          </cell>
          <cell r="G21">
            <v>0</v>
          </cell>
          <cell r="H21">
            <v>10000</v>
          </cell>
          <cell r="I21">
            <v>59638</v>
          </cell>
          <cell r="J21">
            <v>0</v>
          </cell>
          <cell r="K21">
            <v>0</v>
          </cell>
          <cell r="L21">
            <v>0</v>
          </cell>
          <cell r="M21">
            <v>0</v>
          </cell>
          <cell r="N21">
            <v>0</v>
          </cell>
          <cell r="O21">
            <v>0</v>
          </cell>
          <cell r="P21">
            <v>0</v>
          </cell>
          <cell r="Q21">
            <v>0</v>
          </cell>
          <cell r="R21">
            <v>0</v>
          </cell>
          <cell r="S21">
            <v>0</v>
          </cell>
          <cell r="T21">
            <v>0</v>
          </cell>
          <cell r="U21">
            <v>0</v>
          </cell>
          <cell r="V21">
            <v>0</v>
          </cell>
        </row>
        <row r="22">
          <cell r="A22">
            <v>101223</v>
          </cell>
          <cell r="B22">
            <v>3012060</v>
          </cell>
          <cell r="C22" t="str">
            <v>Village Infants</v>
          </cell>
          <cell r="D22">
            <v>1</v>
          </cell>
          <cell r="E22">
            <v>0</v>
          </cell>
          <cell r="F22">
            <v>0</v>
          </cell>
          <cell r="G22">
            <v>0</v>
          </cell>
          <cell r="H22">
            <v>0</v>
          </cell>
          <cell r="I22">
            <v>15801</v>
          </cell>
          <cell r="J22">
            <v>0</v>
          </cell>
          <cell r="K22">
            <v>0</v>
          </cell>
          <cell r="L22">
            <v>0</v>
          </cell>
          <cell r="M22">
            <v>0</v>
          </cell>
          <cell r="N22">
            <v>0</v>
          </cell>
          <cell r="O22">
            <v>0</v>
          </cell>
          <cell r="P22">
            <v>0</v>
          </cell>
          <cell r="Q22">
            <v>0</v>
          </cell>
          <cell r="R22">
            <v>0</v>
          </cell>
          <cell r="S22">
            <v>0</v>
          </cell>
          <cell r="T22">
            <v>0</v>
          </cell>
          <cell r="U22">
            <v>0</v>
          </cell>
          <cell r="V22">
            <v>0</v>
          </cell>
        </row>
        <row r="23">
          <cell r="A23">
            <v>101224</v>
          </cell>
          <cell r="B23">
            <v>3012061</v>
          </cell>
          <cell r="C23" t="str">
            <v>Marks Gate Junior School</v>
          </cell>
          <cell r="D23">
            <v>1</v>
          </cell>
          <cell r="E23">
            <v>0</v>
          </cell>
          <cell r="F23">
            <v>0</v>
          </cell>
          <cell r="G23">
            <v>0</v>
          </cell>
          <cell r="H23">
            <v>0</v>
          </cell>
          <cell r="I23">
            <v>15114</v>
          </cell>
          <cell r="J23">
            <v>0</v>
          </cell>
          <cell r="K23">
            <v>0</v>
          </cell>
          <cell r="L23">
            <v>0</v>
          </cell>
          <cell r="M23">
            <v>0</v>
          </cell>
          <cell r="N23">
            <v>0</v>
          </cell>
          <cell r="O23">
            <v>0</v>
          </cell>
          <cell r="P23">
            <v>0</v>
          </cell>
          <cell r="Q23">
            <v>0</v>
          </cell>
          <cell r="R23">
            <v>0</v>
          </cell>
          <cell r="S23">
            <v>0</v>
          </cell>
          <cell r="T23">
            <v>0</v>
          </cell>
          <cell r="U23">
            <v>0</v>
          </cell>
          <cell r="V23">
            <v>0</v>
          </cell>
        </row>
        <row r="24">
          <cell r="A24">
            <v>101225</v>
          </cell>
          <cell r="B24">
            <v>3012062</v>
          </cell>
          <cell r="C24" t="str">
            <v>THAMES VIEW JUNIOR</v>
          </cell>
          <cell r="D24">
            <v>1</v>
          </cell>
          <cell r="E24">
            <v>0</v>
          </cell>
          <cell r="F24">
            <v>0</v>
          </cell>
          <cell r="G24">
            <v>0</v>
          </cell>
          <cell r="H24">
            <v>0</v>
          </cell>
          <cell r="I24">
            <v>17060.5</v>
          </cell>
          <cell r="J24">
            <v>0</v>
          </cell>
          <cell r="K24">
            <v>0</v>
          </cell>
          <cell r="L24">
            <v>0</v>
          </cell>
          <cell r="M24">
            <v>0</v>
          </cell>
          <cell r="N24">
            <v>0</v>
          </cell>
          <cell r="O24">
            <v>0</v>
          </cell>
          <cell r="P24">
            <v>0</v>
          </cell>
          <cell r="Q24">
            <v>0</v>
          </cell>
          <cell r="R24">
            <v>0</v>
          </cell>
          <cell r="S24">
            <v>0</v>
          </cell>
          <cell r="T24">
            <v>0</v>
          </cell>
          <cell r="U24">
            <v>0</v>
          </cell>
          <cell r="V24">
            <v>0</v>
          </cell>
        </row>
        <row r="25">
          <cell r="A25">
            <v>101227</v>
          </cell>
          <cell r="B25">
            <v>3012064</v>
          </cell>
          <cell r="C25" t="str">
            <v>PARSLOES PRIMARY</v>
          </cell>
          <cell r="D25">
            <v>1</v>
          </cell>
          <cell r="E25">
            <v>0</v>
          </cell>
          <cell r="F25">
            <v>0</v>
          </cell>
          <cell r="G25">
            <v>0</v>
          </cell>
          <cell r="H25">
            <v>0</v>
          </cell>
          <cell r="I25">
            <v>24274</v>
          </cell>
          <cell r="J25">
            <v>0</v>
          </cell>
          <cell r="K25">
            <v>0</v>
          </cell>
          <cell r="L25">
            <v>0</v>
          </cell>
          <cell r="M25">
            <v>0</v>
          </cell>
          <cell r="N25">
            <v>0</v>
          </cell>
          <cell r="O25">
            <v>0</v>
          </cell>
          <cell r="P25">
            <v>0</v>
          </cell>
          <cell r="Q25">
            <v>0</v>
          </cell>
          <cell r="R25">
            <v>0</v>
          </cell>
          <cell r="S25">
            <v>0</v>
          </cell>
          <cell r="T25">
            <v>0</v>
          </cell>
          <cell r="U25">
            <v>0</v>
          </cell>
          <cell r="V25">
            <v>0</v>
          </cell>
        </row>
        <row r="26">
          <cell r="A26">
            <v>101228</v>
          </cell>
          <cell r="B26">
            <v>3012065</v>
          </cell>
          <cell r="C26" t="str">
            <v>Five Elms Primary School</v>
          </cell>
          <cell r="D26">
            <v>1</v>
          </cell>
          <cell r="E26">
            <v>0</v>
          </cell>
          <cell r="F26">
            <v>0</v>
          </cell>
          <cell r="G26">
            <v>0</v>
          </cell>
          <cell r="H26">
            <v>0</v>
          </cell>
          <cell r="I26">
            <v>33699</v>
          </cell>
          <cell r="J26">
            <v>0</v>
          </cell>
          <cell r="K26">
            <v>0</v>
          </cell>
          <cell r="L26">
            <v>0</v>
          </cell>
          <cell r="M26">
            <v>0</v>
          </cell>
          <cell r="N26">
            <v>0</v>
          </cell>
          <cell r="O26">
            <v>0</v>
          </cell>
          <cell r="P26">
            <v>0</v>
          </cell>
          <cell r="Q26">
            <v>0</v>
          </cell>
          <cell r="R26">
            <v>0</v>
          </cell>
          <cell r="S26">
            <v>0</v>
          </cell>
          <cell r="T26">
            <v>0</v>
          </cell>
          <cell r="U26">
            <v>0</v>
          </cell>
          <cell r="V26">
            <v>0</v>
          </cell>
        </row>
        <row r="27">
          <cell r="A27">
            <v>101229</v>
          </cell>
          <cell r="B27">
            <v>3012066</v>
          </cell>
          <cell r="C27" t="str">
            <v>HENRY GREEN PRIMARY</v>
          </cell>
          <cell r="D27">
            <v>1</v>
          </cell>
          <cell r="E27">
            <v>0</v>
          </cell>
          <cell r="F27">
            <v>0</v>
          </cell>
          <cell r="G27">
            <v>0</v>
          </cell>
          <cell r="H27">
            <v>0</v>
          </cell>
          <cell r="I27">
            <v>24045</v>
          </cell>
          <cell r="J27">
            <v>0</v>
          </cell>
          <cell r="K27">
            <v>0</v>
          </cell>
          <cell r="L27">
            <v>0</v>
          </cell>
          <cell r="M27">
            <v>0</v>
          </cell>
          <cell r="N27">
            <v>0</v>
          </cell>
          <cell r="O27">
            <v>0</v>
          </cell>
          <cell r="P27">
            <v>0</v>
          </cell>
          <cell r="Q27">
            <v>0</v>
          </cell>
          <cell r="R27">
            <v>0</v>
          </cell>
          <cell r="S27">
            <v>0</v>
          </cell>
          <cell r="T27">
            <v>0</v>
          </cell>
          <cell r="U27">
            <v>0</v>
          </cell>
          <cell r="V27">
            <v>0</v>
          </cell>
        </row>
        <row r="28">
          <cell r="A28">
            <v>101230</v>
          </cell>
          <cell r="B28">
            <v>3012067</v>
          </cell>
          <cell r="C28" t="str">
            <v>RODING PRIMARY</v>
          </cell>
          <cell r="D28">
            <v>1</v>
          </cell>
          <cell r="E28">
            <v>0</v>
          </cell>
          <cell r="F28">
            <v>0</v>
          </cell>
          <cell r="G28">
            <v>0</v>
          </cell>
          <cell r="H28">
            <v>10000</v>
          </cell>
          <cell r="I28">
            <v>127865</v>
          </cell>
          <cell r="J28">
            <v>0</v>
          </cell>
          <cell r="K28">
            <v>0</v>
          </cell>
          <cell r="L28">
            <v>0</v>
          </cell>
          <cell r="M28">
            <v>0</v>
          </cell>
          <cell r="N28">
            <v>0</v>
          </cell>
          <cell r="O28">
            <v>0</v>
          </cell>
          <cell r="P28">
            <v>0</v>
          </cell>
          <cell r="Q28">
            <v>0</v>
          </cell>
          <cell r="R28">
            <v>0</v>
          </cell>
          <cell r="S28">
            <v>0</v>
          </cell>
          <cell r="T28">
            <v>0</v>
          </cell>
          <cell r="U28">
            <v>0</v>
          </cell>
          <cell r="V28">
            <v>0</v>
          </cell>
        </row>
        <row r="29">
          <cell r="A29">
            <v>101231</v>
          </cell>
          <cell r="B29">
            <v>3012068</v>
          </cell>
          <cell r="C29" t="str">
            <v>Becontree Primary School</v>
          </cell>
          <cell r="D29">
            <v>1</v>
          </cell>
          <cell r="E29">
            <v>0</v>
          </cell>
          <cell r="F29">
            <v>0</v>
          </cell>
          <cell r="G29">
            <v>0</v>
          </cell>
          <cell r="H29">
            <v>0</v>
          </cell>
          <cell r="I29">
            <v>22556.5</v>
          </cell>
          <cell r="J29">
            <v>0</v>
          </cell>
          <cell r="K29">
            <v>0</v>
          </cell>
          <cell r="L29">
            <v>0</v>
          </cell>
          <cell r="M29">
            <v>0</v>
          </cell>
          <cell r="N29">
            <v>0</v>
          </cell>
          <cell r="O29">
            <v>0</v>
          </cell>
          <cell r="P29">
            <v>0</v>
          </cell>
          <cell r="Q29">
            <v>0</v>
          </cell>
          <cell r="R29">
            <v>0</v>
          </cell>
          <cell r="S29">
            <v>0</v>
          </cell>
          <cell r="T29">
            <v>0</v>
          </cell>
          <cell r="U29">
            <v>0</v>
          </cell>
          <cell r="V29">
            <v>0</v>
          </cell>
        </row>
        <row r="30">
          <cell r="A30">
            <v>101232</v>
          </cell>
          <cell r="B30">
            <v>3012069</v>
          </cell>
          <cell r="C30" t="str">
            <v>JOHN PERRY PRIMARY</v>
          </cell>
          <cell r="D30">
            <v>1</v>
          </cell>
          <cell r="E30">
            <v>0</v>
          </cell>
          <cell r="F30">
            <v>0</v>
          </cell>
          <cell r="G30">
            <v>0</v>
          </cell>
          <cell r="H30">
            <v>0</v>
          </cell>
          <cell r="I30">
            <v>33460</v>
          </cell>
          <cell r="J30">
            <v>0</v>
          </cell>
          <cell r="K30">
            <v>0</v>
          </cell>
          <cell r="L30">
            <v>0</v>
          </cell>
          <cell r="M30">
            <v>0</v>
          </cell>
          <cell r="N30">
            <v>0</v>
          </cell>
          <cell r="O30">
            <v>0</v>
          </cell>
          <cell r="P30">
            <v>0</v>
          </cell>
          <cell r="Q30">
            <v>0</v>
          </cell>
          <cell r="R30">
            <v>0</v>
          </cell>
          <cell r="S30">
            <v>0</v>
          </cell>
          <cell r="T30">
            <v>0</v>
          </cell>
          <cell r="U30">
            <v>0</v>
          </cell>
          <cell r="V30">
            <v>0</v>
          </cell>
        </row>
        <row r="31">
          <cell r="A31">
            <v>130357</v>
          </cell>
          <cell r="B31">
            <v>3012070</v>
          </cell>
          <cell r="C31" t="str">
            <v>RICHARD ALIBON PRIMARY</v>
          </cell>
          <cell r="D31">
            <v>1</v>
          </cell>
          <cell r="E31">
            <v>0</v>
          </cell>
          <cell r="F31">
            <v>0</v>
          </cell>
          <cell r="G31">
            <v>0</v>
          </cell>
          <cell r="H31">
            <v>0</v>
          </cell>
          <cell r="I31">
            <v>25190</v>
          </cell>
          <cell r="J31">
            <v>0</v>
          </cell>
          <cell r="K31">
            <v>0</v>
          </cell>
          <cell r="L31">
            <v>0</v>
          </cell>
          <cell r="M31">
            <v>0</v>
          </cell>
          <cell r="N31">
            <v>0</v>
          </cell>
          <cell r="O31">
            <v>0</v>
          </cell>
          <cell r="P31">
            <v>0</v>
          </cell>
          <cell r="Q31">
            <v>0</v>
          </cell>
          <cell r="R31">
            <v>0</v>
          </cell>
          <cell r="S31">
            <v>0</v>
          </cell>
          <cell r="T31">
            <v>0</v>
          </cell>
          <cell r="U31">
            <v>0</v>
          </cell>
          <cell r="V31">
            <v>0</v>
          </cell>
        </row>
        <row r="32">
          <cell r="A32">
            <v>130340</v>
          </cell>
          <cell r="B32">
            <v>3012071</v>
          </cell>
          <cell r="C32" t="str">
            <v>MONTEAGLE PRIMARY</v>
          </cell>
          <cell r="D32">
            <v>1</v>
          </cell>
          <cell r="E32">
            <v>0</v>
          </cell>
          <cell r="F32">
            <v>0</v>
          </cell>
          <cell r="G32">
            <v>0</v>
          </cell>
          <cell r="H32">
            <v>0</v>
          </cell>
          <cell r="I32">
            <v>31548</v>
          </cell>
          <cell r="J32">
            <v>0</v>
          </cell>
          <cell r="K32">
            <v>0</v>
          </cell>
          <cell r="L32">
            <v>0</v>
          </cell>
          <cell r="M32">
            <v>0</v>
          </cell>
          <cell r="N32">
            <v>0</v>
          </cell>
          <cell r="O32">
            <v>0</v>
          </cell>
          <cell r="P32">
            <v>0</v>
          </cell>
          <cell r="Q32">
            <v>0</v>
          </cell>
          <cell r="R32">
            <v>0</v>
          </cell>
          <cell r="S32">
            <v>0</v>
          </cell>
          <cell r="T32">
            <v>0</v>
          </cell>
          <cell r="U32">
            <v>0</v>
          </cell>
          <cell r="V32">
            <v>0</v>
          </cell>
        </row>
        <row r="33">
          <cell r="A33">
            <v>130919</v>
          </cell>
          <cell r="B33">
            <v>3012072</v>
          </cell>
          <cell r="C33" t="str">
            <v>GODWIN PRIMARY</v>
          </cell>
          <cell r="D33">
            <v>1</v>
          </cell>
          <cell r="E33">
            <v>0</v>
          </cell>
          <cell r="F33">
            <v>0</v>
          </cell>
          <cell r="G33">
            <v>0</v>
          </cell>
          <cell r="H33">
            <v>0</v>
          </cell>
          <cell r="I33">
            <v>25190</v>
          </cell>
          <cell r="J33">
            <v>0</v>
          </cell>
          <cell r="K33">
            <v>0</v>
          </cell>
          <cell r="L33">
            <v>0</v>
          </cell>
          <cell r="M33">
            <v>0</v>
          </cell>
          <cell r="N33">
            <v>0</v>
          </cell>
          <cell r="O33">
            <v>0</v>
          </cell>
          <cell r="P33">
            <v>0</v>
          </cell>
          <cell r="Q33">
            <v>0</v>
          </cell>
          <cell r="R33">
            <v>0</v>
          </cell>
          <cell r="S33">
            <v>0</v>
          </cell>
          <cell r="T33">
            <v>0</v>
          </cell>
          <cell r="U33">
            <v>0</v>
          </cell>
          <cell r="V33">
            <v>0</v>
          </cell>
        </row>
        <row r="34">
          <cell r="A34">
            <v>131844</v>
          </cell>
          <cell r="B34">
            <v>3012073</v>
          </cell>
          <cell r="C34" t="str">
            <v>HUNTERS HALL PRIMARY</v>
          </cell>
          <cell r="D34">
            <v>1</v>
          </cell>
          <cell r="E34">
            <v>0</v>
          </cell>
          <cell r="F34">
            <v>0</v>
          </cell>
          <cell r="G34">
            <v>0</v>
          </cell>
          <cell r="H34">
            <v>0</v>
          </cell>
          <cell r="I34">
            <v>31309</v>
          </cell>
          <cell r="J34">
            <v>0</v>
          </cell>
          <cell r="K34">
            <v>0</v>
          </cell>
          <cell r="L34">
            <v>0</v>
          </cell>
          <cell r="M34">
            <v>0</v>
          </cell>
          <cell r="N34">
            <v>0</v>
          </cell>
          <cell r="O34">
            <v>0</v>
          </cell>
          <cell r="P34">
            <v>0</v>
          </cell>
          <cell r="Q34">
            <v>0</v>
          </cell>
          <cell r="R34">
            <v>0</v>
          </cell>
          <cell r="S34">
            <v>0</v>
          </cell>
          <cell r="T34">
            <v>0</v>
          </cell>
          <cell r="U34">
            <v>0</v>
          </cell>
          <cell r="V34">
            <v>0</v>
          </cell>
        </row>
        <row r="35">
          <cell r="A35">
            <v>131845</v>
          </cell>
          <cell r="B35">
            <v>3012074</v>
          </cell>
          <cell r="C35" t="str">
            <v>SOUTHWOOD PRIMARY</v>
          </cell>
          <cell r="D35">
            <v>1</v>
          </cell>
          <cell r="E35">
            <v>0</v>
          </cell>
          <cell r="F35">
            <v>0</v>
          </cell>
          <cell r="G35">
            <v>0</v>
          </cell>
          <cell r="H35">
            <v>0</v>
          </cell>
          <cell r="I35">
            <v>17175</v>
          </cell>
          <cell r="J35">
            <v>0</v>
          </cell>
          <cell r="K35">
            <v>0</v>
          </cell>
          <cell r="L35">
            <v>0</v>
          </cell>
          <cell r="M35">
            <v>0</v>
          </cell>
          <cell r="N35">
            <v>0</v>
          </cell>
          <cell r="O35">
            <v>0</v>
          </cell>
          <cell r="P35">
            <v>0</v>
          </cell>
          <cell r="Q35">
            <v>0</v>
          </cell>
          <cell r="R35">
            <v>0</v>
          </cell>
          <cell r="S35">
            <v>0</v>
          </cell>
          <cell r="T35">
            <v>0</v>
          </cell>
          <cell r="U35">
            <v>0</v>
          </cell>
          <cell r="V35">
            <v>0</v>
          </cell>
        </row>
        <row r="36">
          <cell r="A36">
            <v>131775</v>
          </cell>
          <cell r="B36">
            <v>3012075</v>
          </cell>
          <cell r="C36" t="str">
            <v>GASCOIGNE PRIMARY SCHOOL</v>
          </cell>
          <cell r="D36">
            <v>1</v>
          </cell>
          <cell r="E36">
            <v>0</v>
          </cell>
          <cell r="F36">
            <v>0</v>
          </cell>
          <cell r="G36">
            <v>0</v>
          </cell>
          <cell r="H36">
            <v>0</v>
          </cell>
          <cell r="I36">
            <v>73612</v>
          </cell>
          <cell r="J36">
            <v>0</v>
          </cell>
          <cell r="K36">
            <v>0</v>
          </cell>
          <cell r="L36">
            <v>0</v>
          </cell>
          <cell r="M36">
            <v>0</v>
          </cell>
          <cell r="N36">
            <v>0</v>
          </cell>
          <cell r="O36">
            <v>0</v>
          </cell>
          <cell r="P36">
            <v>0</v>
          </cell>
          <cell r="Q36">
            <v>0</v>
          </cell>
          <cell r="R36">
            <v>0</v>
          </cell>
          <cell r="S36">
            <v>0</v>
          </cell>
          <cell r="T36">
            <v>0</v>
          </cell>
          <cell r="U36">
            <v>0</v>
          </cell>
          <cell r="V36">
            <v>0</v>
          </cell>
        </row>
        <row r="37">
          <cell r="A37">
            <v>101233</v>
          </cell>
          <cell r="B37">
            <v>3013300</v>
          </cell>
          <cell r="C37" t="str">
            <v>ST.  MARGARET'S Church of England PRIMARY School</v>
          </cell>
          <cell r="D37">
            <v>1</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row>
        <row r="38">
          <cell r="A38">
            <v>101234</v>
          </cell>
          <cell r="B38">
            <v>3013301</v>
          </cell>
          <cell r="C38" t="str">
            <v>WILLIAM FORD C of E JUNIOR</v>
          </cell>
          <cell r="D38">
            <v>1</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row>
        <row r="39">
          <cell r="A39">
            <v>101235</v>
          </cell>
          <cell r="B39">
            <v>3013500</v>
          </cell>
          <cell r="C39" t="str">
            <v>ST JOSEPHS RC PRIMARY (BARKING)</v>
          </cell>
          <cell r="D39">
            <v>1</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A40">
            <v>101236</v>
          </cell>
          <cell r="B40">
            <v>3013502</v>
          </cell>
          <cell r="C40" t="str">
            <v>ST JOSEPHS CATHOLIC (DAGENHAM) SCHOOL</v>
          </cell>
          <cell r="D40">
            <v>1</v>
          </cell>
          <cell r="E40">
            <v>0</v>
          </cell>
          <cell r="F40">
            <v>0</v>
          </cell>
          <cell r="G40">
            <v>0</v>
          </cell>
          <cell r="H40">
            <v>10000</v>
          </cell>
          <cell r="I40">
            <v>0</v>
          </cell>
          <cell r="J40">
            <v>0</v>
          </cell>
          <cell r="K40">
            <v>0</v>
          </cell>
          <cell r="L40">
            <v>0</v>
          </cell>
          <cell r="M40">
            <v>0</v>
          </cell>
          <cell r="N40">
            <v>0</v>
          </cell>
          <cell r="O40">
            <v>0</v>
          </cell>
          <cell r="P40">
            <v>0</v>
          </cell>
          <cell r="Q40">
            <v>0</v>
          </cell>
          <cell r="R40">
            <v>0</v>
          </cell>
          <cell r="S40">
            <v>0</v>
          </cell>
          <cell r="T40">
            <v>0</v>
          </cell>
          <cell r="U40">
            <v>0</v>
          </cell>
          <cell r="V40">
            <v>0</v>
          </cell>
        </row>
        <row r="41">
          <cell r="A41">
            <v>101237</v>
          </cell>
          <cell r="B41">
            <v>3013503</v>
          </cell>
          <cell r="C41" t="str">
            <v>ST PETERS RC PRIMARY SCHOOL</v>
          </cell>
          <cell r="D41">
            <v>1</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row>
        <row r="42">
          <cell r="A42">
            <v>101238</v>
          </cell>
          <cell r="B42">
            <v>3013505</v>
          </cell>
          <cell r="C42" t="str">
            <v>THE ST TERESA CATHOLIC PRIMARY SCH</v>
          </cell>
          <cell r="D42">
            <v>1</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row>
        <row r="43">
          <cell r="A43">
            <v>101239</v>
          </cell>
          <cell r="B43">
            <v>3013506</v>
          </cell>
          <cell r="C43" t="str">
            <v>ST VINCENT'S CATHOLIC PRIMARY</v>
          </cell>
          <cell r="D43">
            <v>1</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A44">
            <v>136431</v>
          </cell>
          <cell r="B44">
            <v>3013507</v>
          </cell>
          <cell r="C44" t="str">
            <v>George Carey Church of England Primary School</v>
          </cell>
          <cell r="D44">
            <v>1</v>
          </cell>
          <cell r="E44">
            <v>0</v>
          </cell>
          <cell r="F44">
            <v>0</v>
          </cell>
          <cell r="G44">
            <v>0</v>
          </cell>
          <cell r="H44">
            <v>0</v>
          </cell>
          <cell r="I44">
            <v>11854.400000000001</v>
          </cell>
          <cell r="J44">
            <v>0</v>
          </cell>
          <cell r="K44">
            <v>0</v>
          </cell>
          <cell r="L44">
            <v>0</v>
          </cell>
          <cell r="M44">
            <v>0</v>
          </cell>
          <cell r="N44">
            <v>0</v>
          </cell>
          <cell r="O44">
            <v>0</v>
          </cell>
          <cell r="P44">
            <v>0</v>
          </cell>
          <cell r="Q44">
            <v>0</v>
          </cell>
          <cell r="R44">
            <v>0</v>
          </cell>
          <cell r="S44">
            <v>0</v>
          </cell>
          <cell r="T44">
            <v>0</v>
          </cell>
          <cell r="U44">
            <v>0</v>
          </cell>
          <cell r="V44">
            <v>0</v>
          </cell>
        </row>
        <row r="45">
          <cell r="A45">
            <v>101186</v>
          </cell>
          <cell r="B45">
            <v>3012001</v>
          </cell>
          <cell r="C45" t="str">
            <v>THE JAMES CAMBELL PRIMARY</v>
          </cell>
          <cell r="D45">
            <v>1</v>
          </cell>
          <cell r="E45">
            <v>0</v>
          </cell>
          <cell r="F45">
            <v>0</v>
          </cell>
          <cell r="G45">
            <v>0</v>
          </cell>
          <cell r="H45">
            <v>0</v>
          </cell>
          <cell r="I45">
            <v>35372</v>
          </cell>
          <cell r="J45">
            <v>0</v>
          </cell>
          <cell r="K45">
            <v>0</v>
          </cell>
          <cell r="L45">
            <v>0</v>
          </cell>
          <cell r="M45">
            <v>0</v>
          </cell>
          <cell r="N45">
            <v>0</v>
          </cell>
          <cell r="O45">
            <v>0</v>
          </cell>
          <cell r="P45">
            <v>0</v>
          </cell>
          <cell r="Q45">
            <v>0</v>
          </cell>
          <cell r="R45">
            <v>0</v>
          </cell>
          <cell r="S45">
            <v>0</v>
          </cell>
          <cell r="T45">
            <v>0</v>
          </cell>
          <cell r="U45">
            <v>0</v>
          </cell>
          <cell r="V45">
            <v>0</v>
          </cell>
        </row>
        <row r="46">
          <cell r="A46">
            <v>101226</v>
          </cell>
          <cell r="B46">
            <v>3012063</v>
          </cell>
          <cell r="C46" t="str">
            <v>WILLIAM BELLAMY PRIMARY</v>
          </cell>
          <cell r="D46">
            <v>1</v>
          </cell>
          <cell r="E46">
            <v>0</v>
          </cell>
          <cell r="F46">
            <v>0</v>
          </cell>
          <cell r="G46">
            <v>0</v>
          </cell>
          <cell r="H46">
            <v>0</v>
          </cell>
          <cell r="I46">
            <v>42594</v>
          </cell>
          <cell r="J46">
            <v>0</v>
          </cell>
          <cell r="K46">
            <v>0</v>
          </cell>
          <cell r="L46">
            <v>0</v>
          </cell>
          <cell r="M46">
            <v>0</v>
          </cell>
          <cell r="N46">
            <v>0</v>
          </cell>
          <cell r="O46">
            <v>0</v>
          </cell>
          <cell r="P46">
            <v>0</v>
          </cell>
          <cell r="Q46">
            <v>0</v>
          </cell>
          <cell r="R46">
            <v>0</v>
          </cell>
          <cell r="S46">
            <v>0</v>
          </cell>
          <cell r="T46">
            <v>0</v>
          </cell>
          <cell r="U46">
            <v>0</v>
          </cell>
          <cell r="V46">
            <v>0</v>
          </cell>
        </row>
        <row r="47">
          <cell r="A47">
            <v>101206</v>
          </cell>
          <cell r="B47">
            <v>3012033</v>
          </cell>
          <cell r="C47" t="str">
            <v>GRAFTON PRIMARY</v>
          </cell>
          <cell r="D47">
            <v>1</v>
          </cell>
          <cell r="E47">
            <v>0</v>
          </cell>
          <cell r="F47">
            <v>0</v>
          </cell>
          <cell r="G47">
            <v>0</v>
          </cell>
          <cell r="H47">
            <v>0</v>
          </cell>
          <cell r="I47">
            <v>42064</v>
          </cell>
          <cell r="J47">
            <v>0</v>
          </cell>
          <cell r="K47">
            <v>0</v>
          </cell>
          <cell r="L47">
            <v>0</v>
          </cell>
          <cell r="M47">
            <v>0</v>
          </cell>
          <cell r="N47">
            <v>0</v>
          </cell>
          <cell r="O47">
            <v>0</v>
          </cell>
          <cell r="P47">
            <v>0</v>
          </cell>
          <cell r="Q47">
            <v>0</v>
          </cell>
          <cell r="R47">
            <v>0</v>
          </cell>
          <cell r="S47">
            <v>0</v>
          </cell>
          <cell r="T47">
            <v>0</v>
          </cell>
          <cell r="U47">
            <v>0</v>
          </cell>
          <cell r="V47">
            <v>0</v>
          </cell>
        </row>
        <row r="48">
          <cell r="A48">
            <v>101240</v>
          </cell>
          <cell r="B48">
            <v>3014016</v>
          </cell>
          <cell r="C48" t="str">
            <v>Warren Comprehensive School</v>
          </cell>
          <cell r="D48">
            <v>1</v>
          </cell>
          <cell r="E48">
            <v>0</v>
          </cell>
          <cell r="F48">
            <v>0</v>
          </cell>
          <cell r="G48">
            <v>0</v>
          </cell>
          <cell r="H48">
            <v>0</v>
          </cell>
          <cell r="I48">
            <v>101176.66666666667</v>
          </cell>
          <cell r="J48">
            <v>0</v>
          </cell>
          <cell r="K48">
            <v>0</v>
          </cell>
          <cell r="L48">
            <v>0</v>
          </cell>
          <cell r="M48">
            <v>0</v>
          </cell>
          <cell r="N48">
            <v>0</v>
          </cell>
          <cell r="O48">
            <v>0</v>
          </cell>
          <cell r="P48">
            <v>0</v>
          </cell>
          <cell r="Q48">
            <v>0</v>
          </cell>
          <cell r="R48">
            <v>0</v>
          </cell>
          <cell r="S48">
            <v>0</v>
          </cell>
          <cell r="T48">
            <v>0</v>
          </cell>
          <cell r="U48">
            <v>0</v>
          </cell>
          <cell r="V48">
            <v>0</v>
          </cell>
        </row>
        <row r="49">
          <cell r="A49">
            <v>101241</v>
          </cell>
          <cell r="B49">
            <v>3014021</v>
          </cell>
          <cell r="C49" t="str">
            <v>Barking Abbey School</v>
          </cell>
          <cell r="D49">
            <v>1</v>
          </cell>
          <cell r="E49">
            <v>0</v>
          </cell>
          <cell r="F49">
            <v>0</v>
          </cell>
          <cell r="G49">
            <v>0</v>
          </cell>
          <cell r="H49">
            <v>215000</v>
          </cell>
          <cell r="I49">
            <v>385326</v>
          </cell>
          <cell r="J49">
            <v>0</v>
          </cell>
          <cell r="K49">
            <v>0</v>
          </cell>
          <cell r="L49">
            <v>0</v>
          </cell>
          <cell r="M49">
            <v>0</v>
          </cell>
          <cell r="N49">
            <v>0</v>
          </cell>
          <cell r="O49">
            <v>0</v>
          </cell>
          <cell r="P49">
            <v>0</v>
          </cell>
          <cell r="Q49">
            <v>0</v>
          </cell>
          <cell r="R49">
            <v>0</v>
          </cell>
          <cell r="S49">
            <v>0</v>
          </cell>
          <cell r="T49">
            <v>0</v>
          </cell>
          <cell r="U49">
            <v>0</v>
          </cell>
          <cell r="V49">
            <v>0</v>
          </cell>
        </row>
        <row r="50">
          <cell r="A50">
            <v>101243</v>
          </cell>
          <cell r="B50">
            <v>3014023</v>
          </cell>
          <cell r="C50" t="str">
            <v>Eastbrook Comprehensive School</v>
          </cell>
          <cell r="D50">
            <v>1</v>
          </cell>
          <cell r="E50">
            <v>0</v>
          </cell>
          <cell r="F50">
            <v>0</v>
          </cell>
          <cell r="G50">
            <v>0</v>
          </cell>
          <cell r="H50">
            <v>0</v>
          </cell>
          <cell r="I50">
            <v>229854</v>
          </cell>
          <cell r="J50">
            <v>0</v>
          </cell>
          <cell r="K50">
            <v>0</v>
          </cell>
          <cell r="L50">
            <v>0</v>
          </cell>
          <cell r="M50">
            <v>0</v>
          </cell>
          <cell r="N50">
            <v>0</v>
          </cell>
          <cell r="O50">
            <v>0</v>
          </cell>
          <cell r="P50">
            <v>0</v>
          </cell>
          <cell r="Q50">
            <v>0</v>
          </cell>
          <cell r="R50">
            <v>0</v>
          </cell>
          <cell r="S50">
            <v>0</v>
          </cell>
          <cell r="T50">
            <v>0</v>
          </cell>
          <cell r="U50">
            <v>0</v>
          </cell>
          <cell r="V50">
            <v>0</v>
          </cell>
        </row>
        <row r="51">
          <cell r="A51">
            <v>101244</v>
          </cell>
          <cell r="B51">
            <v>3014024</v>
          </cell>
          <cell r="C51" t="str">
            <v>Eastbury Comprehensive School</v>
          </cell>
          <cell r="D51">
            <v>1</v>
          </cell>
          <cell r="E51">
            <v>0</v>
          </cell>
          <cell r="F51">
            <v>0</v>
          </cell>
          <cell r="G51">
            <v>0</v>
          </cell>
          <cell r="H51">
            <v>0</v>
          </cell>
          <cell r="I51">
            <v>322650</v>
          </cell>
          <cell r="J51">
            <v>0</v>
          </cell>
          <cell r="K51">
            <v>470057.4</v>
          </cell>
          <cell r="L51">
            <v>0</v>
          </cell>
          <cell r="M51">
            <v>0</v>
          </cell>
          <cell r="N51">
            <v>0</v>
          </cell>
          <cell r="O51">
            <v>0</v>
          </cell>
          <cell r="P51">
            <v>0</v>
          </cell>
          <cell r="Q51">
            <v>0</v>
          </cell>
          <cell r="R51">
            <v>0</v>
          </cell>
          <cell r="S51">
            <v>0</v>
          </cell>
          <cell r="T51">
            <v>0</v>
          </cell>
          <cell r="U51">
            <v>0</v>
          </cell>
          <cell r="V51">
            <v>0</v>
          </cell>
        </row>
        <row r="52">
          <cell r="A52">
            <v>101245</v>
          </cell>
          <cell r="B52">
            <v>3014027</v>
          </cell>
          <cell r="C52" t="str">
            <v>Robert Clack Comprehensive</v>
          </cell>
          <cell r="D52">
            <v>1</v>
          </cell>
          <cell r="E52">
            <v>0</v>
          </cell>
          <cell r="F52">
            <v>0</v>
          </cell>
          <cell r="G52">
            <v>0</v>
          </cell>
          <cell r="H52">
            <v>215000</v>
          </cell>
          <cell r="I52">
            <v>316436</v>
          </cell>
          <cell r="J52">
            <v>0</v>
          </cell>
          <cell r="K52">
            <v>0</v>
          </cell>
          <cell r="L52">
            <v>0</v>
          </cell>
          <cell r="M52">
            <v>0</v>
          </cell>
          <cell r="N52">
            <v>0</v>
          </cell>
          <cell r="O52">
            <v>0</v>
          </cell>
          <cell r="P52">
            <v>0</v>
          </cell>
          <cell r="Q52">
            <v>0</v>
          </cell>
          <cell r="R52">
            <v>0</v>
          </cell>
          <cell r="S52">
            <v>0</v>
          </cell>
          <cell r="T52">
            <v>0</v>
          </cell>
          <cell r="U52">
            <v>0</v>
          </cell>
          <cell r="V52">
            <v>0</v>
          </cell>
        </row>
        <row r="53">
          <cell r="A53">
            <v>101246</v>
          </cell>
          <cell r="B53">
            <v>3014028</v>
          </cell>
          <cell r="C53" t="str">
            <v>The Sydney Russell School</v>
          </cell>
          <cell r="D53">
            <v>1</v>
          </cell>
          <cell r="E53">
            <v>0</v>
          </cell>
          <cell r="F53">
            <v>0</v>
          </cell>
          <cell r="G53">
            <v>0</v>
          </cell>
          <cell r="H53">
            <v>0</v>
          </cell>
          <cell r="I53">
            <v>243780</v>
          </cell>
          <cell r="J53">
            <v>0</v>
          </cell>
          <cell r="K53">
            <v>0</v>
          </cell>
          <cell r="L53">
            <v>0</v>
          </cell>
          <cell r="M53">
            <v>0</v>
          </cell>
          <cell r="N53">
            <v>0</v>
          </cell>
          <cell r="O53">
            <v>0</v>
          </cell>
          <cell r="P53">
            <v>0</v>
          </cell>
          <cell r="Q53">
            <v>0</v>
          </cell>
          <cell r="R53">
            <v>0</v>
          </cell>
          <cell r="S53">
            <v>0</v>
          </cell>
          <cell r="T53">
            <v>0</v>
          </cell>
          <cell r="U53">
            <v>0</v>
          </cell>
          <cell r="V53">
            <v>0</v>
          </cell>
        </row>
        <row r="54">
          <cell r="A54">
            <v>133561</v>
          </cell>
          <cell r="B54">
            <v>3014029</v>
          </cell>
          <cell r="C54" t="str">
            <v>The Jo Richardson Community School</v>
          </cell>
          <cell r="D54">
            <v>1</v>
          </cell>
          <cell r="E54">
            <v>0</v>
          </cell>
          <cell r="F54">
            <v>0</v>
          </cell>
          <cell r="G54">
            <v>0</v>
          </cell>
          <cell r="H54">
            <v>0</v>
          </cell>
          <cell r="I54">
            <v>244948.04</v>
          </cell>
          <cell r="J54">
            <v>0</v>
          </cell>
          <cell r="K54">
            <v>1996157.6300000001</v>
          </cell>
          <cell r="L54">
            <v>0</v>
          </cell>
          <cell r="M54">
            <v>0</v>
          </cell>
          <cell r="N54">
            <v>0</v>
          </cell>
          <cell r="O54">
            <v>0</v>
          </cell>
          <cell r="P54">
            <v>0</v>
          </cell>
          <cell r="Q54">
            <v>0</v>
          </cell>
          <cell r="R54">
            <v>0</v>
          </cell>
          <cell r="S54">
            <v>0</v>
          </cell>
          <cell r="T54">
            <v>0</v>
          </cell>
          <cell r="U54">
            <v>0</v>
          </cell>
          <cell r="V54">
            <v>0</v>
          </cell>
        </row>
        <row r="55">
          <cell r="A55">
            <v>101247</v>
          </cell>
          <cell r="B55">
            <v>3014703</v>
          </cell>
          <cell r="C55" t="str">
            <v>All Saints Catholic School and Technology College</v>
          </cell>
          <cell r="D55">
            <v>1</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row>
        <row r="56">
          <cell r="A56">
            <v>136028</v>
          </cell>
          <cell r="B56">
            <v>3014704</v>
          </cell>
          <cell r="C56" t="str">
            <v>Dagenham Park Church of England School</v>
          </cell>
          <cell r="D56">
            <v>1</v>
          </cell>
          <cell r="E56">
            <v>0</v>
          </cell>
          <cell r="F56">
            <v>0</v>
          </cell>
          <cell r="G56">
            <v>0</v>
          </cell>
          <cell r="H56">
            <v>0</v>
          </cell>
          <cell r="I56">
            <v>0.16000000000349246</v>
          </cell>
          <cell r="J56">
            <v>0</v>
          </cell>
          <cell r="K56">
            <v>0</v>
          </cell>
          <cell r="L56">
            <v>0</v>
          </cell>
          <cell r="M56">
            <v>0</v>
          </cell>
          <cell r="N56">
            <v>0</v>
          </cell>
          <cell r="O56">
            <v>0</v>
          </cell>
          <cell r="P56">
            <v>0</v>
          </cell>
          <cell r="Q56">
            <v>0</v>
          </cell>
          <cell r="R56">
            <v>0</v>
          </cell>
          <cell r="S56">
            <v>0</v>
          </cell>
          <cell r="T56">
            <v>0</v>
          </cell>
          <cell r="U56">
            <v>0</v>
          </cell>
          <cell r="V56">
            <v>0</v>
          </cell>
        </row>
      </sheetData>
      <sheetData sheetId="7">
        <row r="2">
          <cell r="A2" t="str">
            <v>URN</v>
          </cell>
          <cell r="B2" t="str">
            <v>LAESTAB</v>
          </cell>
          <cell r="C2" t="str">
            <v>School Name</v>
          </cell>
          <cell r="D2" t="str">
            <v>Local_Authority</v>
          </cell>
          <cell r="E2" t="str">
            <v>Phase</v>
          </cell>
          <cell r="F2" t="str">
            <v xml:space="preserve">Academy Type </v>
          </cell>
          <cell r="G2" t="str">
            <v>London Fringe</v>
          </cell>
          <cell r="H2" t="str">
            <v>NOR</v>
          </cell>
          <cell r="I2" t="str">
            <v>NOR_Primary</v>
          </cell>
          <cell r="J2" t="str">
            <v>NOR_Secondary</v>
          </cell>
          <cell r="K2" t="str">
            <v>NOR_KS3</v>
          </cell>
          <cell r="L2" t="str">
            <v>NOR_KS4</v>
          </cell>
          <cell r="M2" t="str">
            <v>13-14 Base NOR</v>
          </cell>
          <cell r="N2" t="str">
            <v>MFG NOR</v>
          </cell>
          <cell r="O2" t="str">
            <v>Reception Difference</v>
          </cell>
          <cell r="P2" t="str">
            <v>Reception Difference 2</v>
          </cell>
          <cell r="Q2" t="str">
            <v>FSM_%_PRI</v>
          </cell>
          <cell r="R2" t="str">
            <v>FSM6_%_PRI</v>
          </cell>
          <cell r="S2" t="str">
            <v>FSM_%_SEC</v>
          </cell>
          <cell r="T2" t="str">
            <v>FSM6_%_SEC</v>
          </cell>
          <cell r="U2" t="str">
            <v>IDACI_0_PRI</v>
          </cell>
          <cell r="V2" t="str">
            <v>IDACI_1_PRI</v>
          </cell>
          <cell r="W2" t="str">
            <v>IDACI_2_PRI</v>
          </cell>
          <cell r="X2" t="str">
            <v>IDACI_3_PRI</v>
          </cell>
          <cell r="Y2" t="str">
            <v>IDACI_4_PRI</v>
          </cell>
          <cell r="Z2" t="str">
            <v>IDACI_5_PRI</v>
          </cell>
          <cell r="AA2" t="str">
            <v>IDACI_6_PRI</v>
          </cell>
          <cell r="AB2" t="str">
            <v>IDACI_0_SEC</v>
          </cell>
          <cell r="AC2" t="str">
            <v>IDACI_1_SEC</v>
          </cell>
          <cell r="AD2" t="str">
            <v>IDACI_2_SEC</v>
          </cell>
          <cell r="AE2" t="str">
            <v>IDACI_3_SEC</v>
          </cell>
          <cell r="AF2" t="str">
            <v>IDACI_4_SEC</v>
          </cell>
          <cell r="AG2" t="str">
            <v>IDACI_5_SEC</v>
          </cell>
          <cell r="AH2" t="str">
            <v>IDACI_6_SEC</v>
          </cell>
          <cell r="AI2" t="str">
            <v>EAL_1_PRI</v>
          </cell>
          <cell r="AJ2" t="str">
            <v>EAL_2_PRI</v>
          </cell>
          <cell r="AK2" t="str">
            <v>EAL_3_PRI</v>
          </cell>
          <cell r="AL2" t="str">
            <v>EAL_1_SEC</v>
          </cell>
          <cell r="AM2" t="str">
            <v>EAL_2_SEC</v>
          </cell>
          <cell r="AN2" t="str">
            <v>EAL_3_SEC</v>
          </cell>
          <cell r="AO2" t="str">
            <v>LAC_X_Mar11</v>
          </cell>
          <cell r="AP2" t="str">
            <v>LAC_6_Mar11</v>
          </cell>
          <cell r="AQ2" t="str">
            <v>LAC_12_Mar11</v>
          </cell>
          <cell r="AR2" t="str">
            <v>LowAtt_%_PRI_73</v>
          </cell>
          <cell r="AS2" t="str">
            <v>LowAtt_%_PRI_78</v>
          </cell>
          <cell r="AT2" t="str">
            <v>LowAtt_%_SEC</v>
          </cell>
          <cell r="AU2" t="str">
            <v>Mobility_%_PRI</v>
          </cell>
          <cell r="AV2" t="str">
            <v>Mobility_%_SEC</v>
          </cell>
          <cell r="AW2" t="str">
            <v>Notes</v>
          </cell>
        </row>
        <row r="3">
          <cell r="A3">
            <v>101187</v>
          </cell>
        </row>
        <row r="4">
          <cell r="A4">
            <v>101188</v>
          </cell>
        </row>
        <row r="5">
          <cell r="A5">
            <v>101189</v>
          </cell>
        </row>
        <row r="6">
          <cell r="A6">
            <v>101192</v>
          </cell>
        </row>
        <row r="7">
          <cell r="A7">
            <v>101193</v>
          </cell>
        </row>
        <row r="8">
          <cell r="A8">
            <v>101196</v>
          </cell>
        </row>
        <row r="9">
          <cell r="A9">
            <v>101197</v>
          </cell>
        </row>
        <row r="10">
          <cell r="A10">
            <v>101198</v>
          </cell>
        </row>
        <row r="11">
          <cell r="A11">
            <v>101200</v>
          </cell>
        </row>
        <row r="12">
          <cell r="A12">
            <v>101202</v>
          </cell>
        </row>
        <row r="13">
          <cell r="A13">
            <v>101203</v>
          </cell>
        </row>
        <row r="14">
          <cell r="A14">
            <v>101210</v>
          </cell>
        </row>
        <row r="15">
          <cell r="A15">
            <v>101211</v>
          </cell>
        </row>
        <row r="16">
          <cell r="A16">
            <v>101212</v>
          </cell>
        </row>
        <row r="17">
          <cell r="A17">
            <v>101213</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101227</v>
          </cell>
        </row>
        <row r="26">
          <cell r="A26">
            <v>101228</v>
          </cell>
        </row>
        <row r="27">
          <cell r="A27">
            <v>101229</v>
          </cell>
        </row>
        <row r="28">
          <cell r="A28">
            <v>101230</v>
          </cell>
        </row>
        <row r="29">
          <cell r="A29">
            <v>101231</v>
          </cell>
        </row>
        <row r="30">
          <cell r="A30">
            <v>101232</v>
          </cell>
        </row>
        <row r="31">
          <cell r="A31">
            <v>130357</v>
          </cell>
        </row>
        <row r="32">
          <cell r="A32">
            <v>130340</v>
          </cell>
        </row>
        <row r="33">
          <cell r="A33">
            <v>130919</v>
          </cell>
        </row>
        <row r="34">
          <cell r="A34">
            <v>131844</v>
          </cell>
        </row>
        <row r="35">
          <cell r="A35">
            <v>131845</v>
          </cell>
        </row>
        <row r="36">
          <cell r="A36">
            <v>131775</v>
          </cell>
        </row>
        <row r="37">
          <cell r="A37">
            <v>101233</v>
          </cell>
        </row>
        <row r="38">
          <cell r="A38">
            <v>101234</v>
          </cell>
        </row>
        <row r="39">
          <cell r="A39">
            <v>101235</v>
          </cell>
        </row>
        <row r="40">
          <cell r="A40">
            <v>101236</v>
          </cell>
        </row>
        <row r="41">
          <cell r="A41">
            <v>101237</v>
          </cell>
        </row>
        <row r="42">
          <cell r="A42">
            <v>101238</v>
          </cell>
        </row>
        <row r="43">
          <cell r="A43">
            <v>101239</v>
          </cell>
        </row>
        <row r="44">
          <cell r="A44">
            <v>136431</v>
          </cell>
        </row>
        <row r="45">
          <cell r="A45">
            <v>101186</v>
          </cell>
        </row>
        <row r="46">
          <cell r="A46">
            <v>101226</v>
          </cell>
        </row>
        <row r="47">
          <cell r="A47">
            <v>101206</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8">
        <row r="4">
          <cell r="R4">
            <v>0</v>
          </cell>
        </row>
        <row r="5">
          <cell r="B5" t="str">
            <v>NOR</v>
          </cell>
          <cell r="R5">
            <v>3591457</v>
          </cell>
          <cell r="S5">
            <v>116.6777232708489</v>
          </cell>
        </row>
        <row r="6">
          <cell r="B6" t="str">
            <v>NOR_Primary</v>
          </cell>
          <cell r="R6">
            <v>0</v>
          </cell>
          <cell r="S6">
            <v>0</v>
          </cell>
        </row>
        <row r="7">
          <cell r="B7" t="str">
            <v>NOR_Secondary</v>
          </cell>
          <cell r="R7">
            <v>0</v>
          </cell>
          <cell r="S7">
            <v>0</v>
          </cell>
        </row>
        <row r="8">
          <cell r="B8" t="str">
            <v>NOR_KS3</v>
          </cell>
          <cell r="R8">
            <v>0</v>
          </cell>
          <cell r="S8">
            <v>0</v>
          </cell>
        </row>
        <row r="9">
          <cell r="B9" t="str">
            <v>NOR_KS4</v>
          </cell>
          <cell r="R9">
            <v>0</v>
          </cell>
          <cell r="S9">
            <v>0</v>
          </cell>
        </row>
        <row r="10">
          <cell r="B10" t="str">
            <v>FSM_%_PRI</v>
          </cell>
          <cell r="R10">
            <v>0</v>
          </cell>
          <cell r="S10">
            <v>0</v>
          </cell>
        </row>
        <row r="11">
          <cell r="B11" t="str">
            <v>FSM6_%_PRI</v>
          </cell>
          <cell r="R11">
            <v>0</v>
          </cell>
          <cell r="S11">
            <v>0</v>
          </cell>
        </row>
        <row r="12">
          <cell r="B12" t="str">
            <v>FSM_%_SEC</v>
          </cell>
          <cell r="R12">
            <v>0</v>
          </cell>
          <cell r="S12">
            <v>0</v>
          </cell>
        </row>
        <row r="13">
          <cell r="B13" t="str">
            <v>FSM6_%_SEC</v>
          </cell>
          <cell r="R13">
            <v>0</v>
          </cell>
          <cell r="S13">
            <v>0</v>
          </cell>
        </row>
        <row r="14">
          <cell r="B14" t="str">
            <v>IDACI_1_PRI</v>
          </cell>
          <cell r="R14">
            <v>0</v>
          </cell>
          <cell r="S14">
            <v>0</v>
          </cell>
        </row>
        <row r="15">
          <cell r="B15" t="str">
            <v>IDACI_2_PRI</v>
          </cell>
          <cell r="R15">
            <v>0</v>
          </cell>
          <cell r="S15">
            <v>0</v>
          </cell>
        </row>
        <row r="16">
          <cell r="B16" t="str">
            <v>IDACI_3_PRI</v>
          </cell>
          <cell r="R16">
            <v>0</v>
          </cell>
          <cell r="S16">
            <v>0</v>
          </cell>
        </row>
        <row r="17">
          <cell r="B17" t="str">
            <v>IDACI_4_PRI</v>
          </cell>
          <cell r="R17">
            <v>0</v>
          </cell>
          <cell r="S17">
            <v>0</v>
          </cell>
        </row>
        <row r="18">
          <cell r="B18" t="str">
            <v>IDACI_5_PRI</v>
          </cell>
          <cell r="R18">
            <v>0</v>
          </cell>
          <cell r="S18">
            <v>0</v>
          </cell>
        </row>
        <row r="19">
          <cell r="B19" t="str">
            <v>IDACI_6_PRI</v>
          </cell>
          <cell r="R19">
            <v>0</v>
          </cell>
          <cell r="S19">
            <v>0</v>
          </cell>
        </row>
        <row r="20">
          <cell r="B20" t="str">
            <v>IDACI_1_SEC</v>
          </cell>
          <cell r="R20">
            <v>0</v>
          </cell>
          <cell r="S20">
            <v>0</v>
          </cell>
        </row>
        <row r="21">
          <cell r="B21" t="str">
            <v>IDACI_2_SEC</v>
          </cell>
          <cell r="R21">
            <v>0</v>
          </cell>
          <cell r="S21">
            <v>0</v>
          </cell>
        </row>
        <row r="22">
          <cell r="B22" t="str">
            <v>IDACI_3_SEC</v>
          </cell>
          <cell r="R22">
            <v>0</v>
          </cell>
          <cell r="S22">
            <v>0</v>
          </cell>
        </row>
        <row r="23">
          <cell r="B23" t="str">
            <v>IDACI_4_SEC</v>
          </cell>
          <cell r="R23">
            <v>0</v>
          </cell>
          <cell r="S23">
            <v>0</v>
          </cell>
        </row>
        <row r="24">
          <cell r="B24" t="str">
            <v>IDACI_5_SEC</v>
          </cell>
          <cell r="R24">
            <v>0</v>
          </cell>
          <cell r="S24">
            <v>0</v>
          </cell>
        </row>
        <row r="25">
          <cell r="B25" t="str">
            <v>IDACI_6_SEC</v>
          </cell>
          <cell r="R25">
            <v>0</v>
          </cell>
          <cell r="S25">
            <v>0</v>
          </cell>
        </row>
        <row r="26">
          <cell r="B26" t="str">
            <v>EAL_1_PRI</v>
          </cell>
          <cell r="R26">
            <v>0</v>
          </cell>
          <cell r="S26">
            <v>0</v>
          </cell>
        </row>
        <row r="27">
          <cell r="B27" t="str">
            <v>EAL_2_PRI</v>
          </cell>
          <cell r="R27">
            <v>0</v>
          </cell>
          <cell r="S27">
            <v>0</v>
          </cell>
        </row>
        <row r="28">
          <cell r="B28" t="str">
            <v>EAL_3_PRI</v>
          </cell>
          <cell r="R28">
            <v>0</v>
          </cell>
          <cell r="S28">
            <v>0</v>
          </cell>
        </row>
        <row r="29">
          <cell r="B29" t="str">
            <v>EAL_1_SEC</v>
          </cell>
          <cell r="R29">
            <v>0</v>
          </cell>
          <cell r="S29">
            <v>0</v>
          </cell>
        </row>
        <row r="30">
          <cell r="B30" t="str">
            <v>EAL_2_SEC</v>
          </cell>
          <cell r="R30">
            <v>0</v>
          </cell>
          <cell r="S30">
            <v>0</v>
          </cell>
        </row>
        <row r="31">
          <cell r="B31" t="str">
            <v>EAL_3_SEC</v>
          </cell>
          <cell r="R31">
            <v>0</v>
          </cell>
          <cell r="S31">
            <v>0</v>
          </cell>
        </row>
        <row r="32">
          <cell r="B32" t="str">
            <v>LAC_X_Mar11</v>
          </cell>
          <cell r="R32">
            <v>0</v>
          </cell>
          <cell r="S32">
            <v>0</v>
          </cell>
        </row>
        <row r="33">
          <cell r="B33" t="str">
            <v>LAC_6_Mar11</v>
          </cell>
          <cell r="R33">
            <v>0</v>
          </cell>
          <cell r="S33">
            <v>0</v>
          </cell>
        </row>
        <row r="34">
          <cell r="B34" t="str">
            <v>LAC_12_Mar11</v>
          </cell>
          <cell r="R34">
            <v>0</v>
          </cell>
          <cell r="S34">
            <v>0</v>
          </cell>
        </row>
        <row r="35">
          <cell r="B35" t="str">
            <v>LowAtt_%_PRI_78</v>
          </cell>
          <cell r="R35">
            <v>0</v>
          </cell>
          <cell r="S35">
            <v>0</v>
          </cell>
        </row>
        <row r="36">
          <cell r="B36" t="str">
            <v>LowAtt_%_PRI_73</v>
          </cell>
          <cell r="R36">
            <v>0</v>
          </cell>
          <cell r="S36">
            <v>0</v>
          </cell>
        </row>
        <row r="37">
          <cell r="B37" t="str">
            <v>LowAtt_%_SEC</v>
          </cell>
          <cell r="R37">
            <v>0</v>
          </cell>
          <cell r="S37">
            <v>0</v>
          </cell>
        </row>
        <row r="38">
          <cell r="B38" t="str">
            <v>Mobility_%_PRI</v>
          </cell>
          <cell r="R38">
            <v>0</v>
          </cell>
          <cell r="S38">
            <v>0</v>
          </cell>
        </row>
        <row r="39">
          <cell r="B39" t="str">
            <v>Mobility_%_SEC</v>
          </cell>
          <cell r="R39">
            <v>0</v>
          </cell>
          <cell r="S39">
            <v>0</v>
          </cell>
        </row>
        <row r="40">
          <cell r="B40" t="str">
            <v>Lump Sum (All)</v>
          </cell>
          <cell r="R40">
            <v>0</v>
          </cell>
          <cell r="S40">
            <v>0</v>
          </cell>
        </row>
        <row r="41">
          <cell r="B41" t="str">
            <v>Lump Sum (Pri)</v>
          </cell>
          <cell r="R41">
            <v>0</v>
          </cell>
          <cell r="S41">
            <v>0</v>
          </cell>
        </row>
        <row r="42">
          <cell r="B42" t="str">
            <v>Lump Sum (Sec)</v>
          </cell>
          <cell r="R42">
            <v>0</v>
          </cell>
          <cell r="S42">
            <v>0</v>
          </cell>
        </row>
        <row r="51">
          <cell r="A51" t="str">
            <v>URN</v>
          </cell>
          <cell r="B51" t="str">
            <v>LAESTAB</v>
          </cell>
          <cell r="C51" t="str">
            <v>School name</v>
          </cell>
          <cell r="D51" t="str">
            <v>NOR</v>
          </cell>
          <cell r="E51" t="str">
            <v>NOR_Primary</v>
          </cell>
          <cell r="F51" t="str">
            <v>NOR_Secondary</v>
          </cell>
          <cell r="G51" t="str">
            <v>NOR_KS3</v>
          </cell>
          <cell r="H51" t="str">
            <v>NOR_KS4</v>
          </cell>
          <cell r="I51" t="str">
            <v>FSM_%_PRI</v>
          </cell>
          <cell r="J51" t="str">
            <v>FSM6_%_PRI</v>
          </cell>
          <cell r="K51" t="str">
            <v>FSM_%_SEC</v>
          </cell>
          <cell r="L51" t="str">
            <v>FSM6_%_SEC</v>
          </cell>
          <cell r="M51" t="str">
            <v>IDACI_1_PRI</v>
          </cell>
          <cell r="N51" t="str">
            <v>IDACI_2_PRI</v>
          </cell>
          <cell r="O51" t="str">
            <v>IDACI_3_PRI</v>
          </cell>
          <cell r="P51" t="str">
            <v>IDACI_4_PRI</v>
          </cell>
          <cell r="Q51" t="str">
            <v>IDACI_5_PRI</v>
          </cell>
          <cell r="R51" t="str">
            <v>IDACI_6_PRI</v>
          </cell>
          <cell r="S51" t="str">
            <v>IDACI_1_SEC</v>
          </cell>
          <cell r="T51" t="str">
            <v>IDACI_2_SEC</v>
          </cell>
          <cell r="U51" t="str">
            <v>IDACI_3_SEC</v>
          </cell>
          <cell r="V51" t="str">
            <v>IDACI_4_SEC</v>
          </cell>
          <cell r="W51" t="str">
            <v>IDACI_5_SEC</v>
          </cell>
          <cell r="X51" t="str">
            <v>IDACI_6_SEC</v>
          </cell>
          <cell r="Y51" t="str">
            <v>EAL_1_PRI</v>
          </cell>
          <cell r="Z51" t="str">
            <v>EAL_2_PRI</v>
          </cell>
          <cell r="AA51" t="str">
            <v>EAL_3_PRI</v>
          </cell>
          <cell r="AB51" t="str">
            <v>EAL_1_SEC</v>
          </cell>
          <cell r="AC51" t="str">
            <v>EAL_2_SEC</v>
          </cell>
          <cell r="AD51" t="str">
            <v>EAL_3_SEC</v>
          </cell>
          <cell r="AE51" t="str">
            <v>LAC_X_Mar11</v>
          </cell>
          <cell r="AF51" t="str">
            <v>LAC_6_Mar11</v>
          </cell>
          <cell r="AG51" t="str">
            <v>LAC_12_Mar11</v>
          </cell>
          <cell r="AH51" t="str">
            <v>LowAtt_%_PRI_78</v>
          </cell>
          <cell r="AI51" t="str">
            <v>LowAtt_%_PRI_73</v>
          </cell>
          <cell r="AJ51" t="str">
            <v>LowAtt_%_SEC</v>
          </cell>
          <cell r="AK51" t="str">
            <v>Mobility_%_PRI</v>
          </cell>
          <cell r="AL51" t="str">
            <v>Mobility_%_SEC</v>
          </cell>
          <cell r="AM51" t="str">
            <v>Lump Sum (All)</v>
          </cell>
          <cell r="AN51" t="str">
            <v>Lump Sum (Pri)</v>
          </cell>
          <cell r="AO51" t="str">
            <v>Lump Sum (Sec)</v>
          </cell>
          <cell r="AP51" t="str">
            <v>London Fringe</v>
          </cell>
          <cell r="AQ51" t="str">
            <v>Total New Delegation</v>
          </cell>
        </row>
        <row r="52">
          <cell r="A52">
            <v>101187</v>
          </cell>
        </row>
        <row r="53">
          <cell r="A53">
            <v>101188</v>
          </cell>
        </row>
        <row r="54">
          <cell r="A54">
            <v>101189</v>
          </cell>
        </row>
        <row r="55">
          <cell r="A55">
            <v>101192</v>
          </cell>
        </row>
        <row r="56">
          <cell r="A56">
            <v>101193</v>
          </cell>
        </row>
        <row r="57">
          <cell r="A57">
            <v>101196</v>
          </cell>
        </row>
        <row r="58">
          <cell r="A58">
            <v>101197</v>
          </cell>
        </row>
        <row r="59">
          <cell r="A59">
            <v>101198</v>
          </cell>
        </row>
        <row r="60">
          <cell r="A60">
            <v>101200</v>
          </cell>
        </row>
        <row r="61">
          <cell r="A61">
            <v>101202</v>
          </cell>
        </row>
        <row r="62">
          <cell r="A62">
            <v>101203</v>
          </cell>
        </row>
        <row r="63">
          <cell r="A63">
            <v>101210</v>
          </cell>
        </row>
        <row r="64">
          <cell r="A64">
            <v>101211</v>
          </cell>
        </row>
        <row r="65">
          <cell r="A65">
            <v>101212</v>
          </cell>
        </row>
        <row r="66">
          <cell r="A66">
            <v>101213</v>
          </cell>
        </row>
        <row r="67">
          <cell r="A67">
            <v>101216</v>
          </cell>
        </row>
        <row r="68">
          <cell r="A68">
            <v>101219</v>
          </cell>
        </row>
        <row r="69">
          <cell r="A69">
            <v>101220</v>
          </cell>
        </row>
        <row r="70">
          <cell r="A70">
            <v>101222</v>
          </cell>
        </row>
        <row r="71">
          <cell r="A71">
            <v>101223</v>
          </cell>
        </row>
        <row r="72">
          <cell r="A72">
            <v>101224</v>
          </cell>
        </row>
        <row r="73">
          <cell r="A73">
            <v>101225</v>
          </cell>
        </row>
        <row r="74">
          <cell r="A74">
            <v>101227</v>
          </cell>
        </row>
        <row r="75">
          <cell r="A75">
            <v>101228</v>
          </cell>
        </row>
        <row r="76">
          <cell r="A76">
            <v>101229</v>
          </cell>
        </row>
        <row r="77">
          <cell r="A77">
            <v>101230</v>
          </cell>
        </row>
        <row r="78">
          <cell r="A78">
            <v>101231</v>
          </cell>
        </row>
        <row r="79">
          <cell r="A79">
            <v>101232</v>
          </cell>
        </row>
        <row r="80">
          <cell r="A80">
            <v>130357</v>
          </cell>
        </row>
        <row r="81">
          <cell r="A81">
            <v>130340</v>
          </cell>
        </row>
        <row r="82">
          <cell r="A82">
            <v>130919</v>
          </cell>
        </row>
        <row r="83">
          <cell r="A83">
            <v>131844</v>
          </cell>
        </row>
        <row r="84">
          <cell r="A84">
            <v>131845</v>
          </cell>
        </row>
        <row r="85">
          <cell r="A85">
            <v>131775</v>
          </cell>
        </row>
        <row r="86">
          <cell r="A86">
            <v>101233</v>
          </cell>
        </row>
        <row r="87">
          <cell r="A87">
            <v>101234</v>
          </cell>
        </row>
        <row r="88">
          <cell r="A88">
            <v>101235</v>
          </cell>
        </row>
        <row r="89">
          <cell r="A89">
            <v>101236</v>
          </cell>
        </row>
        <row r="90">
          <cell r="A90">
            <v>101237</v>
          </cell>
        </row>
        <row r="91">
          <cell r="A91">
            <v>101238</v>
          </cell>
        </row>
        <row r="92">
          <cell r="A92">
            <v>101239</v>
          </cell>
        </row>
        <row r="93">
          <cell r="A93">
            <v>136431</v>
          </cell>
        </row>
        <row r="94">
          <cell r="A94">
            <v>101186</v>
          </cell>
        </row>
        <row r="95">
          <cell r="A95">
            <v>101226</v>
          </cell>
        </row>
        <row r="96">
          <cell r="A96">
            <v>101206</v>
          </cell>
        </row>
        <row r="97">
          <cell r="A97">
            <v>101240</v>
          </cell>
        </row>
        <row r="98">
          <cell r="A98">
            <v>101241</v>
          </cell>
        </row>
        <row r="99">
          <cell r="A99">
            <v>101243</v>
          </cell>
        </row>
        <row r="100">
          <cell r="A100">
            <v>101244</v>
          </cell>
        </row>
        <row r="101">
          <cell r="A101">
            <v>101245</v>
          </cell>
        </row>
        <row r="102">
          <cell r="A102">
            <v>101246</v>
          </cell>
        </row>
        <row r="103">
          <cell r="A103">
            <v>133561</v>
          </cell>
        </row>
        <row r="104">
          <cell r="A104">
            <v>101247</v>
          </cell>
        </row>
        <row r="105">
          <cell r="A105">
            <v>136028</v>
          </cell>
        </row>
      </sheetData>
      <sheetData sheetId="9">
        <row r="2">
          <cell r="K2" t="str">
            <v>No</v>
          </cell>
        </row>
        <row r="4">
          <cell r="K4">
            <v>1</v>
          </cell>
          <cell r="L4">
            <v>200000</v>
          </cell>
        </row>
        <row r="5">
          <cell r="K5">
            <v>0.15</v>
          </cell>
        </row>
        <row r="6">
          <cell r="K6">
            <v>-1.4999999999999999E-2</v>
          </cell>
        </row>
        <row r="10">
          <cell r="C10">
            <v>163942900.96443671</v>
          </cell>
        </row>
        <row r="15">
          <cell r="C15" t="str">
            <v>AWPU (Primary)</v>
          </cell>
          <cell r="D15" t="str">
            <v>NOR_Primary</v>
          </cell>
          <cell r="F15">
            <v>3705</v>
          </cell>
        </row>
        <row r="16">
          <cell r="C16" t="str">
            <v>AWPU (KS3)</v>
          </cell>
          <cell r="D16" t="str">
            <v>NOR_KS3</v>
          </cell>
          <cell r="F16">
            <v>4677</v>
          </cell>
        </row>
        <row r="17">
          <cell r="C17" t="str">
            <v>AWPU (KS4)</v>
          </cell>
          <cell r="D17" t="str">
            <v>NOR_KS4</v>
          </cell>
          <cell r="F17">
            <v>5800</v>
          </cell>
        </row>
        <row r="18">
          <cell r="C18" t="str">
            <v>Free School Meals (P)</v>
          </cell>
          <cell r="D18" t="str">
            <v>FSM6_%_PRI</v>
          </cell>
          <cell r="F18">
            <v>335</v>
          </cell>
        </row>
        <row r="19">
          <cell r="C19" t="str">
            <v>Free School Meals (S)</v>
          </cell>
          <cell r="D19" t="str">
            <v>FSM6_%_SEC</v>
          </cell>
          <cell r="F19">
            <v>475</v>
          </cell>
        </row>
        <row r="20">
          <cell r="C20" t="str">
            <v>IDACI (P1)</v>
          </cell>
          <cell r="D20" t="str">
            <v>IDACI_1_PRI</v>
          </cell>
          <cell r="F20">
            <v>0</v>
          </cell>
        </row>
        <row r="21">
          <cell r="C21" t="str">
            <v>IDACI (P2)</v>
          </cell>
          <cell r="D21" t="str">
            <v>IDACI_2_PRI</v>
          </cell>
          <cell r="F21">
            <v>0</v>
          </cell>
        </row>
        <row r="22">
          <cell r="C22" t="str">
            <v>IDACI (P3)</v>
          </cell>
          <cell r="D22" t="str">
            <v>IDACI_3_PRI</v>
          </cell>
          <cell r="F22">
            <v>0</v>
          </cell>
        </row>
        <row r="23">
          <cell r="C23" t="str">
            <v>IDACI (P4)</v>
          </cell>
          <cell r="D23" t="str">
            <v>IDACI_4_PRI</v>
          </cell>
          <cell r="F23">
            <v>0</v>
          </cell>
        </row>
        <row r="24">
          <cell r="C24" t="str">
            <v>IDACI (P5)</v>
          </cell>
          <cell r="D24" t="str">
            <v>IDACI_5_PRI</v>
          </cell>
          <cell r="F24">
            <v>50</v>
          </cell>
        </row>
        <row r="25">
          <cell r="C25" t="str">
            <v>IDACI (P6)</v>
          </cell>
          <cell r="D25" t="str">
            <v>IDACI_6_PRI</v>
          </cell>
          <cell r="F25">
            <v>100</v>
          </cell>
        </row>
        <row r="26">
          <cell r="C26" t="str">
            <v>IDACI (S1)</v>
          </cell>
          <cell r="D26" t="str">
            <v>IDACI_1_SEC</v>
          </cell>
          <cell r="F26">
            <v>0</v>
          </cell>
        </row>
        <row r="27">
          <cell r="C27" t="str">
            <v>IDACI (S2)</v>
          </cell>
          <cell r="D27" t="str">
            <v>IDACI_2_SEC</v>
          </cell>
          <cell r="F27">
            <v>0</v>
          </cell>
        </row>
        <row r="28">
          <cell r="C28" t="str">
            <v>IDACI (S3)</v>
          </cell>
          <cell r="D28" t="str">
            <v>IDACI_3_SEC</v>
          </cell>
          <cell r="F28">
            <v>0</v>
          </cell>
        </row>
        <row r="29">
          <cell r="C29" t="str">
            <v>IDACI (S4)</v>
          </cell>
          <cell r="D29" t="str">
            <v>IDACI_4_SEC</v>
          </cell>
          <cell r="F29">
            <v>0</v>
          </cell>
        </row>
        <row r="30">
          <cell r="C30" t="str">
            <v>IDACI (S5)</v>
          </cell>
          <cell r="D30" t="str">
            <v>IDACI_5_SEC</v>
          </cell>
          <cell r="F30">
            <v>50</v>
          </cell>
        </row>
        <row r="31">
          <cell r="C31" t="str">
            <v>IDACI (S6)</v>
          </cell>
          <cell r="D31" t="str">
            <v>IDACI_6_SEC</v>
          </cell>
          <cell r="F31">
            <v>100</v>
          </cell>
        </row>
        <row r="32">
          <cell r="C32" t="str">
            <v>LAC</v>
          </cell>
          <cell r="D32" t="str">
            <v>LAC_X_Mar11</v>
          </cell>
          <cell r="F32">
            <v>1000</v>
          </cell>
        </row>
        <row r="33">
          <cell r="C33" t="str">
            <v>Low Attainment (P)</v>
          </cell>
          <cell r="D33" t="str">
            <v>LowAtt_%_PRI_78</v>
          </cell>
          <cell r="F33">
            <v>885</v>
          </cell>
        </row>
        <row r="34">
          <cell r="C34" t="str">
            <v>Low Attainment (S)</v>
          </cell>
          <cell r="D34" t="str">
            <v>LowAtt_%_SEC</v>
          </cell>
          <cell r="F34">
            <v>1575</v>
          </cell>
        </row>
        <row r="35">
          <cell r="C35" t="str">
            <v>EAL (P)</v>
          </cell>
          <cell r="D35" t="str">
            <v>EAL_3_PRI</v>
          </cell>
          <cell r="F35">
            <v>415</v>
          </cell>
        </row>
        <row r="36">
          <cell r="C36" t="str">
            <v>EAL (S)</v>
          </cell>
          <cell r="D36" t="str">
            <v>EAL_3_SEC</v>
          </cell>
          <cell r="F36">
            <v>2019</v>
          </cell>
        </row>
        <row r="37">
          <cell r="C37" t="str">
            <v>Mobility (P)</v>
          </cell>
          <cell r="D37" t="str">
            <v>Mobility_%_PRI</v>
          </cell>
          <cell r="F37">
            <v>500</v>
          </cell>
        </row>
        <row r="38">
          <cell r="C38" t="str">
            <v>Mobility (S)</v>
          </cell>
          <cell r="D38" t="str">
            <v>Mobility_%_SEC</v>
          </cell>
          <cell r="F38">
            <v>850</v>
          </cell>
        </row>
        <row r="39">
          <cell r="C39" t="str">
            <v>Lump Sum</v>
          </cell>
          <cell r="D39" t="str">
            <v>Lump Sum</v>
          </cell>
          <cell r="F39">
            <v>200000</v>
          </cell>
        </row>
        <row r="40">
          <cell r="C40" t="str">
            <v>London Fringe</v>
          </cell>
          <cell r="D40" t="str">
            <v>London Fringe</v>
          </cell>
          <cell r="F40">
            <v>0</v>
          </cell>
        </row>
        <row r="41">
          <cell r="C41" t="str">
            <v>Split Sites</v>
          </cell>
          <cell r="D41" t="str">
            <v>Split Sites</v>
          </cell>
          <cell r="F41">
            <v>0</v>
          </cell>
        </row>
        <row r="42">
          <cell r="C42" t="str">
            <v>Rates</v>
          </cell>
          <cell r="D42" t="str">
            <v>Rates</v>
          </cell>
          <cell r="F42">
            <v>0</v>
          </cell>
        </row>
        <row r="43">
          <cell r="C43" t="str">
            <v>PFI funding</v>
          </cell>
          <cell r="D43" t="str">
            <v>PFI</v>
          </cell>
          <cell r="F43">
            <v>0</v>
          </cell>
        </row>
        <row r="44">
          <cell r="C44" t="str">
            <v>Historical Factors Only</v>
          </cell>
          <cell r="D44" t="str">
            <v>Sixth Form Funding From DSG</v>
          </cell>
          <cell r="F44">
            <v>0</v>
          </cell>
        </row>
        <row r="45">
          <cell r="C45" t="str">
            <v>Excep Circs</v>
          </cell>
          <cell r="D45" t="str">
            <v>Excep Circs 1</v>
          </cell>
          <cell r="F45">
            <v>0</v>
          </cell>
        </row>
        <row r="46">
          <cell r="C46" t="str">
            <v>Excep Circs</v>
          </cell>
          <cell r="D46" t="str">
            <v>Excep Circs 2</v>
          </cell>
          <cell r="F46">
            <v>0</v>
          </cell>
        </row>
        <row r="47">
          <cell r="C47" t="str">
            <v>Excep Circs</v>
          </cell>
          <cell r="D47" t="str">
            <v>Excep Circs 3</v>
          </cell>
          <cell r="F47">
            <v>0</v>
          </cell>
        </row>
      </sheetData>
      <sheetData sheetId="10">
        <row r="1">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1</v>
          </cell>
          <cell r="W1">
            <v>1</v>
          </cell>
          <cell r="X1">
            <v>0</v>
          </cell>
          <cell r="Y1">
            <v>0</v>
          </cell>
          <cell r="Z1">
            <v>0</v>
          </cell>
          <cell r="AA1">
            <v>0</v>
          </cell>
          <cell r="AB1">
            <v>0</v>
          </cell>
          <cell r="AC1">
            <v>0</v>
          </cell>
          <cell r="AD1">
            <v>0</v>
          </cell>
          <cell r="AE1">
            <v>0</v>
          </cell>
          <cell r="AF1">
            <v>0</v>
          </cell>
          <cell r="AG1">
            <v>0</v>
          </cell>
          <cell r="AH1">
            <v>0</v>
          </cell>
          <cell r="AI1">
            <v>0</v>
          </cell>
          <cell r="AJ1">
            <v>0</v>
          </cell>
        </row>
        <row r="2">
          <cell r="D2">
            <v>0</v>
          </cell>
          <cell r="E2">
            <v>0</v>
          </cell>
          <cell r="F2">
            <v>0</v>
          </cell>
          <cell r="G2">
            <v>1</v>
          </cell>
          <cell r="H2">
            <v>1</v>
          </cell>
          <cell r="I2">
            <v>1</v>
          </cell>
          <cell r="J2">
            <v>1</v>
          </cell>
          <cell r="K2">
            <v>1</v>
          </cell>
          <cell r="L2">
            <v>1</v>
          </cell>
          <cell r="M2">
            <v>1</v>
          </cell>
          <cell r="N2">
            <v>1</v>
          </cell>
          <cell r="O2">
            <v>1</v>
          </cell>
          <cell r="P2">
            <v>1</v>
          </cell>
          <cell r="Q2">
            <v>1</v>
          </cell>
          <cell r="R2">
            <v>1</v>
          </cell>
          <cell r="S2">
            <v>1</v>
          </cell>
          <cell r="T2">
            <v>1</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row>
        <row r="3">
          <cell r="A3">
            <v>0</v>
          </cell>
          <cell r="B3">
            <v>0</v>
          </cell>
          <cell r="C3" t="str">
            <v>Total Allocated:</v>
          </cell>
          <cell r="D3">
            <v>73818420</v>
          </cell>
          <cell r="E3">
            <v>30087141</v>
          </cell>
          <cell r="F3">
            <v>25659200</v>
          </cell>
          <cell r="G3">
            <v>2375368.9352601687</v>
          </cell>
          <cell r="H3">
            <v>2218029.4971479857</v>
          </cell>
          <cell r="I3">
            <v>0</v>
          </cell>
          <cell r="J3">
            <v>0</v>
          </cell>
          <cell r="K3">
            <v>0</v>
          </cell>
          <cell r="L3">
            <v>0</v>
          </cell>
          <cell r="M3">
            <v>142014.91293656811</v>
          </cell>
          <cell r="N3">
            <v>107446.8555216776</v>
          </cell>
          <cell r="O3">
            <v>0</v>
          </cell>
          <cell r="P3">
            <v>0</v>
          </cell>
          <cell r="Q3">
            <v>0</v>
          </cell>
          <cell r="R3">
            <v>0</v>
          </cell>
          <cell r="S3">
            <v>63756.215639389455</v>
          </cell>
          <cell r="T3">
            <v>48277.93859149154</v>
          </cell>
          <cell r="U3">
            <v>146314.49363781436</v>
          </cell>
          <cell r="V3">
            <v>4716033.7518826732</v>
          </cell>
          <cell r="W3">
            <v>2510242.7489468982</v>
          </cell>
          <cell r="X3">
            <v>1938368.545968273</v>
          </cell>
          <cell r="Y3">
            <v>1035316.6869128542</v>
          </cell>
          <cell r="Z3">
            <v>1225531.3785116456</v>
          </cell>
          <cell r="AA3">
            <v>639897.68900030851</v>
          </cell>
          <cell r="AB3">
            <v>10800000</v>
          </cell>
          <cell r="AC3">
            <v>0</v>
          </cell>
          <cell r="AD3">
            <v>470000</v>
          </cell>
          <cell r="AE3">
            <v>3171879.12</v>
          </cell>
          <cell r="AF3">
            <v>2466215.0300000003</v>
          </cell>
          <cell r="AG3">
            <v>0</v>
          </cell>
          <cell r="AH3">
            <v>0</v>
          </cell>
          <cell r="AI3">
            <v>0</v>
          </cell>
          <cell r="AJ3">
            <v>0</v>
          </cell>
          <cell r="AK3">
            <v>129564761</v>
          </cell>
          <cell r="AL3">
            <v>17166599.64995775</v>
          </cell>
          <cell r="AM3">
            <v>16908094.149999999</v>
          </cell>
          <cell r="AN3">
            <v>4954894.3550972827</v>
          </cell>
          <cell r="AO3">
            <v>7226276.5008295709</v>
          </cell>
          <cell r="AP3">
            <v>163639454.79995775</v>
          </cell>
          <cell r="AQ3">
            <v>0</v>
          </cell>
          <cell r="AR3">
            <v>0</v>
          </cell>
          <cell r="AS3">
            <v>0</v>
          </cell>
        </row>
        <row r="4">
          <cell r="A4" t="str">
            <v>URN</v>
          </cell>
          <cell r="B4" t="str">
            <v>LAESTAB</v>
          </cell>
          <cell r="C4" t="str">
            <v>School name</v>
          </cell>
          <cell r="D4" t="str">
            <v>AWPU (Primary)</v>
          </cell>
          <cell r="E4" t="str">
            <v>AWPU (KS3)</v>
          </cell>
          <cell r="F4" t="str">
            <v>AWPU (KS4)</v>
          </cell>
          <cell r="G4" t="str">
            <v>Free School Meals (P)</v>
          </cell>
          <cell r="H4" t="str">
            <v>Free School Meals (S)</v>
          </cell>
          <cell r="I4" t="str">
            <v>IDACI (P1)</v>
          </cell>
          <cell r="J4" t="str">
            <v>IDACI (P2)</v>
          </cell>
          <cell r="K4" t="str">
            <v>IDACI (P3)</v>
          </cell>
          <cell r="L4" t="str">
            <v>IDACI (P4)</v>
          </cell>
          <cell r="M4" t="str">
            <v>IDACI (P5)</v>
          </cell>
          <cell r="N4" t="str">
            <v>IDACI (P6)</v>
          </cell>
          <cell r="O4" t="str">
            <v>IDACI (S1)</v>
          </cell>
          <cell r="P4" t="str">
            <v>IDACI (S2)</v>
          </cell>
          <cell r="Q4" t="str">
            <v>IDACI (S3)</v>
          </cell>
          <cell r="R4" t="str">
            <v>IDACI (S4)</v>
          </cell>
          <cell r="S4" t="str">
            <v>IDACI (S5)</v>
          </cell>
          <cell r="T4" t="str">
            <v>IDACI (S6)</v>
          </cell>
          <cell r="U4" t="str">
            <v>LAC</v>
          </cell>
          <cell r="V4" t="str">
            <v>Low Attainment (P)</v>
          </cell>
          <cell r="W4" t="str">
            <v>Low Attainment (S)</v>
          </cell>
          <cell r="X4" t="str">
            <v>EAL (P)</v>
          </cell>
          <cell r="Y4" t="str">
            <v>EAL (S)</v>
          </cell>
          <cell r="Z4" t="str">
            <v>Mobility (P)</v>
          </cell>
          <cell r="AA4" t="str">
            <v>Mobility (S)</v>
          </cell>
          <cell r="AB4" t="str">
            <v>Lump Sum</v>
          </cell>
          <cell r="AC4" t="str">
            <v>London Fringe</v>
          </cell>
          <cell r="AD4" t="str">
            <v>Split Sites</v>
          </cell>
          <cell r="AE4" t="str">
            <v>Rates</v>
          </cell>
          <cell r="AF4" t="str">
            <v>PFI</v>
          </cell>
          <cell r="AG4" t="str">
            <v>Sixth Form Funding From DSG</v>
          </cell>
          <cell r="AH4" t="str">
            <v>Excep Circs 1</v>
          </cell>
          <cell r="AI4" t="str">
            <v>Excep Circs 2</v>
          </cell>
          <cell r="AJ4" t="str">
            <v>Excep Circs 3</v>
          </cell>
          <cell r="AK4" t="str">
            <v>AWPU Total</v>
          </cell>
          <cell r="AL4" t="str">
            <v>AEN Total</v>
          </cell>
          <cell r="AM4" t="str">
            <v>school factors total</v>
          </cell>
          <cell r="AN4" t="str">
            <v>Notional Deprivation Total</v>
          </cell>
          <cell r="AO4" t="str">
            <v>Notional LCHI SEN Total</v>
          </cell>
          <cell r="AP4" t="str">
            <v>Total Allocation</v>
          </cell>
          <cell r="AQ4" t="str">
            <v>Total Allocation per Pupil</v>
          </cell>
          <cell r="AR4" t="str">
            <v>Total Allocation per Pupil (excluding New Delegation)</v>
          </cell>
          <cell r="AS4" t="str">
            <v>% Change</v>
          </cell>
          <cell r="AT4" t="str">
            <v>Lump Sum Check</v>
          </cell>
          <cell r="AU4" t="str">
            <v>Pri Funding</v>
          </cell>
          <cell r="AV4" t="str">
            <v>Sec Funding</v>
          </cell>
          <cell r="AW4" t="str">
            <v>13-14 MFG Budget</v>
          </cell>
          <cell r="AX4" t="str">
            <v>13-14 MFG Unit Value</v>
          </cell>
          <cell r="AY4" t="str">
            <v>12-13 MFG Unit Value</v>
          </cell>
          <cell r="AZ4" t="str">
            <v>MFG % change</v>
          </cell>
          <cell r="BA4" t="str">
            <v>MFG Value adjustment</v>
          </cell>
          <cell r="BB4" t="str">
            <v>13-14 MFG Adjustment</v>
          </cell>
          <cell r="BC4" t="str">
            <v>Post MFG Budget</v>
          </cell>
          <cell r="BD4" t="str">
            <v>Dedelegation</v>
          </cell>
          <cell r="BE4" t="str">
            <v>Post delegation budget</v>
          </cell>
        </row>
        <row r="5">
          <cell r="A5">
            <v>101187</v>
          </cell>
        </row>
        <row r="6">
          <cell r="A6">
            <v>101188</v>
          </cell>
        </row>
        <row r="7">
          <cell r="A7">
            <v>101189</v>
          </cell>
        </row>
        <row r="8">
          <cell r="A8">
            <v>101192</v>
          </cell>
        </row>
        <row r="9">
          <cell r="A9">
            <v>101193</v>
          </cell>
        </row>
        <row r="10">
          <cell r="A10">
            <v>101196</v>
          </cell>
        </row>
        <row r="11">
          <cell r="A11">
            <v>101197</v>
          </cell>
        </row>
        <row r="12">
          <cell r="A12">
            <v>101198</v>
          </cell>
        </row>
        <row r="13">
          <cell r="A13">
            <v>101200</v>
          </cell>
        </row>
        <row r="14">
          <cell r="A14">
            <v>101202</v>
          </cell>
        </row>
        <row r="15">
          <cell r="A15">
            <v>101203</v>
          </cell>
        </row>
        <row r="16">
          <cell r="A16">
            <v>101210</v>
          </cell>
        </row>
        <row r="17">
          <cell r="A17">
            <v>101211</v>
          </cell>
        </row>
        <row r="18">
          <cell r="A18">
            <v>101212</v>
          </cell>
        </row>
        <row r="19">
          <cell r="A19">
            <v>101213</v>
          </cell>
        </row>
        <row r="20">
          <cell r="A20">
            <v>101216</v>
          </cell>
        </row>
        <row r="21">
          <cell r="A21">
            <v>101219</v>
          </cell>
        </row>
        <row r="22">
          <cell r="A22">
            <v>101220</v>
          </cell>
        </row>
        <row r="23">
          <cell r="A23">
            <v>101222</v>
          </cell>
        </row>
        <row r="24">
          <cell r="A24">
            <v>101223</v>
          </cell>
        </row>
        <row r="25">
          <cell r="A25">
            <v>101224</v>
          </cell>
        </row>
        <row r="26">
          <cell r="A26">
            <v>101225</v>
          </cell>
        </row>
        <row r="27">
          <cell r="A27">
            <v>101227</v>
          </cell>
        </row>
        <row r="28">
          <cell r="A28">
            <v>101228</v>
          </cell>
        </row>
        <row r="29">
          <cell r="A29">
            <v>101229</v>
          </cell>
        </row>
        <row r="30">
          <cell r="A30">
            <v>101230</v>
          </cell>
        </row>
        <row r="31">
          <cell r="A31">
            <v>101231</v>
          </cell>
        </row>
        <row r="32">
          <cell r="A32">
            <v>101232</v>
          </cell>
        </row>
        <row r="33">
          <cell r="A33">
            <v>130357</v>
          </cell>
        </row>
        <row r="34">
          <cell r="A34">
            <v>130340</v>
          </cell>
        </row>
        <row r="35">
          <cell r="A35">
            <v>130919</v>
          </cell>
        </row>
        <row r="36">
          <cell r="A36">
            <v>131844</v>
          </cell>
        </row>
        <row r="37">
          <cell r="A37">
            <v>131845</v>
          </cell>
        </row>
        <row r="38">
          <cell r="A38">
            <v>131775</v>
          </cell>
        </row>
        <row r="39">
          <cell r="A39">
            <v>101233</v>
          </cell>
        </row>
        <row r="40">
          <cell r="A40">
            <v>101234</v>
          </cell>
        </row>
        <row r="41">
          <cell r="A41">
            <v>101235</v>
          </cell>
        </row>
        <row r="42">
          <cell r="A42">
            <v>101236</v>
          </cell>
        </row>
        <row r="43">
          <cell r="A43">
            <v>101237</v>
          </cell>
        </row>
        <row r="44">
          <cell r="A44">
            <v>101238</v>
          </cell>
        </row>
        <row r="45">
          <cell r="A45">
            <v>101239</v>
          </cell>
        </row>
        <row r="46">
          <cell r="A46">
            <v>136431</v>
          </cell>
        </row>
        <row r="47">
          <cell r="A47">
            <v>101186</v>
          </cell>
        </row>
        <row r="48">
          <cell r="A48">
            <v>101226</v>
          </cell>
        </row>
        <row r="49">
          <cell r="A49">
            <v>101206</v>
          </cell>
        </row>
        <row r="50">
          <cell r="A50">
            <v>101240</v>
          </cell>
        </row>
        <row r="51">
          <cell r="A51">
            <v>101241</v>
          </cell>
        </row>
        <row r="52">
          <cell r="A52">
            <v>101243</v>
          </cell>
        </row>
        <row r="53">
          <cell r="A53">
            <v>101244</v>
          </cell>
        </row>
        <row r="54">
          <cell r="A54">
            <v>101245</v>
          </cell>
        </row>
        <row r="55">
          <cell r="A55">
            <v>101246</v>
          </cell>
        </row>
        <row r="56">
          <cell r="A56">
            <v>133561</v>
          </cell>
        </row>
        <row r="57">
          <cell r="A57">
            <v>101247</v>
          </cell>
        </row>
        <row r="58">
          <cell r="A58">
            <v>136028</v>
          </cell>
        </row>
      </sheetData>
      <sheetData sheetId="11"/>
      <sheetData sheetId="12">
        <row r="10">
          <cell r="B10" t="str">
            <v>NOR</v>
          </cell>
          <cell r="M10">
            <v>61.285761380883173</v>
          </cell>
          <cell r="Q10" t="str">
            <v>NOR</v>
          </cell>
          <cell r="AB10">
            <v>61.430919245397789</v>
          </cell>
        </row>
        <row r="11">
          <cell r="B11" t="str">
            <v>FSM_%_PRI</v>
          </cell>
          <cell r="M11">
            <v>0</v>
          </cell>
          <cell r="Q11" t="str">
            <v>FSM_%_PRI</v>
          </cell>
          <cell r="AB11">
            <v>0</v>
          </cell>
        </row>
        <row r="12">
          <cell r="B12" t="str">
            <v>FSM6_%_PRI</v>
          </cell>
          <cell r="M12">
            <v>0</v>
          </cell>
          <cell r="Q12" t="str">
            <v>FSM6_%_PRI</v>
          </cell>
          <cell r="AB12">
            <v>0</v>
          </cell>
        </row>
        <row r="13">
          <cell r="B13" t="str">
            <v>FSM_%_SEC</v>
          </cell>
          <cell r="M13">
            <v>0</v>
          </cell>
          <cell r="Q13" t="str">
            <v>FSM_%_SEC</v>
          </cell>
          <cell r="AB13">
            <v>0</v>
          </cell>
        </row>
        <row r="14">
          <cell r="B14" t="str">
            <v>FSM6_%_SEC</v>
          </cell>
          <cell r="M14">
            <v>0</v>
          </cell>
          <cell r="Q14" t="str">
            <v>FSM6_%_SEC</v>
          </cell>
          <cell r="AB14">
            <v>0</v>
          </cell>
        </row>
        <row r="15">
          <cell r="B15" t="str">
            <v>IDACI_1_PRI</v>
          </cell>
          <cell r="M15">
            <v>0</v>
          </cell>
          <cell r="Q15" t="str">
            <v>IDACI_1_PRI</v>
          </cell>
          <cell r="AB15">
            <v>0</v>
          </cell>
        </row>
        <row r="16">
          <cell r="B16" t="str">
            <v>IDACI_2_PRI</v>
          </cell>
          <cell r="M16">
            <v>0</v>
          </cell>
          <cell r="Q16" t="str">
            <v>IDACI_2_PRI</v>
          </cell>
          <cell r="AB16">
            <v>0</v>
          </cell>
        </row>
        <row r="17">
          <cell r="B17" t="str">
            <v>IDACI_3_PRI</v>
          </cell>
          <cell r="M17">
            <v>0</v>
          </cell>
          <cell r="Q17" t="str">
            <v>IDACI_3_PRI</v>
          </cell>
          <cell r="AB17">
            <v>0</v>
          </cell>
        </row>
        <row r="18">
          <cell r="B18" t="str">
            <v>IDACI_4_PRI</v>
          </cell>
          <cell r="M18">
            <v>0</v>
          </cell>
          <cell r="Q18" t="str">
            <v>IDACI_4_PRI</v>
          </cell>
          <cell r="AB18">
            <v>0</v>
          </cell>
        </row>
        <row r="19">
          <cell r="B19" t="str">
            <v>IDACI_5_PRI</v>
          </cell>
          <cell r="M19">
            <v>0</v>
          </cell>
          <cell r="Q19" t="str">
            <v>IDACI_5_PRI</v>
          </cell>
          <cell r="AB19">
            <v>0</v>
          </cell>
        </row>
        <row r="20">
          <cell r="B20" t="str">
            <v>IDACI_6_PRI</v>
          </cell>
          <cell r="M20">
            <v>0</v>
          </cell>
          <cell r="Q20" t="str">
            <v>IDACI_6_PRI</v>
          </cell>
          <cell r="AB20">
            <v>0</v>
          </cell>
        </row>
        <row r="21">
          <cell r="B21" t="str">
            <v>IDACI_1_SEC</v>
          </cell>
          <cell r="M21">
            <v>0</v>
          </cell>
          <cell r="Q21" t="str">
            <v>IDACI_1_SEC</v>
          </cell>
          <cell r="AB21">
            <v>0</v>
          </cell>
        </row>
        <row r="22">
          <cell r="B22" t="str">
            <v>IDACI_2_SEC</v>
          </cell>
          <cell r="M22">
            <v>0</v>
          </cell>
          <cell r="Q22" t="str">
            <v>IDACI_2_SEC</v>
          </cell>
          <cell r="AB22">
            <v>0</v>
          </cell>
        </row>
        <row r="23">
          <cell r="B23" t="str">
            <v>IDACI_3_SEC</v>
          </cell>
          <cell r="M23">
            <v>0</v>
          </cell>
          <cell r="Q23" t="str">
            <v>IDACI_3_SEC</v>
          </cell>
          <cell r="AB23">
            <v>0</v>
          </cell>
        </row>
        <row r="24">
          <cell r="B24" t="str">
            <v>IDACI_4_SEC</v>
          </cell>
          <cell r="M24">
            <v>0</v>
          </cell>
          <cell r="Q24" t="str">
            <v>IDACI_4_SEC</v>
          </cell>
          <cell r="AB24">
            <v>0</v>
          </cell>
        </row>
        <row r="25">
          <cell r="B25" t="str">
            <v>IDACI_5_SEC</v>
          </cell>
          <cell r="M25">
            <v>0</v>
          </cell>
          <cell r="Q25" t="str">
            <v>IDACI_5_SEC</v>
          </cell>
          <cell r="AB25">
            <v>0</v>
          </cell>
        </row>
        <row r="26">
          <cell r="B26" t="str">
            <v>IDACI_6_SEC</v>
          </cell>
          <cell r="M26">
            <v>0</v>
          </cell>
          <cell r="Q26" t="str">
            <v>IDACI_6_SEC</v>
          </cell>
          <cell r="AB26">
            <v>0</v>
          </cell>
        </row>
        <row r="27">
          <cell r="B27" t="str">
            <v>EAL_1_PRI</v>
          </cell>
          <cell r="M27">
            <v>0</v>
          </cell>
          <cell r="Q27" t="str">
            <v>EAL_1_PRI</v>
          </cell>
          <cell r="AB27">
            <v>0</v>
          </cell>
        </row>
        <row r="28">
          <cell r="B28" t="str">
            <v>EAL_2_PRI</v>
          </cell>
          <cell r="M28">
            <v>0</v>
          </cell>
          <cell r="Q28" t="str">
            <v>EAL_2_PRI</v>
          </cell>
          <cell r="AB28">
            <v>0</v>
          </cell>
        </row>
        <row r="29">
          <cell r="B29" t="str">
            <v>EAL_3_PRI</v>
          </cell>
          <cell r="M29">
            <v>0</v>
          </cell>
          <cell r="Q29" t="str">
            <v>EAL_3_PRI</v>
          </cell>
          <cell r="AB29">
            <v>0</v>
          </cell>
        </row>
        <row r="30">
          <cell r="B30" t="str">
            <v>EAL_1_SEC</v>
          </cell>
          <cell r="M30">
            <v>0</v>
          </cell>
          <cell r="Q30" t="str">
            <v>EAL_1_SEC</v>
          </cell>
          <cell r="AB30">
            <v>0</v>
          </cell>
        </row>
        <row r="31">
          <cell r="B31" t="str">
            <v>EAL_2_SEC</v>
          </cell>
          <cell r="M31">
            <v>0</v>
          </cell>
          <cell r="Q31" t="str">
            <v>EAL_2_SEC</v>
          </cell>
          <cell r="AB31">
            <v>0</v>
          </cell>
        </row>
        <row r="32">
          <cell r="B32" t="str">
            <v>EAL_3_SEC</v>
          </cell>
          <cell r="M32">
            <v>0</v>
          </cell>
          <cell r="Q32" t="str">
            <v>EAL_3_SEC</v>
          </cell>
          <cell r="AB32">
            <v>0</v>
          </cell>
        </row>
        <row r="33">
          <cell r="B33" t="str">
            <v>LAC_X_Mar11</v>
          </cell>
          <cell r="M33">
            <v>0</v>
          </cell>
          <cell r="Q33" t="str">
            <v>LAC_X_Mar11</v>
          </cell>
          <cell r="AB33">
            <v>0</v>
          </cell>
        </row>
        <row r="34">
          <cell r="B34" t="str">
            <v>LAC_6_Mar11</v>
          </cell>
          <cell r="M34">
            <v>0</v>
          </cell>
          <cell r="Q34" t="str">
            <v>LAC_6_Mar11</v>
          </cell>
          <cell r="AB34">
            <v>0</v>
          </cell>
        </row>
        <row r="35">
          <cell r="B35" t="str">
            <v>LAC_12_Mar11</v>
          </cell>
          <cell r="M35">
            <v>0</v>
          </cell>
          <cell r="Q35" t="str">
            <v>LAC_12_Mar11</v>
          </cell>
          <cell r="AB35">
            <v>0</v>
          </cell>
        </row>
        <row r="36">
          <cell r="B36" t="str">
            <v>LowAtt_%_PRI_78</v>
          </cell>
          <cell r="M36">
            <v>0</v>
          </cell>
          <cell r="Q36" t="str">
            <v>LowAtt_%_PRI_78</v>
          </cell>
          <cell r="AB36">
            <v>0</v>
          </cell>
        </row>
        <row r="37">
          <cell r="B37" t="str">
            <v>LowAtt_%_PRI_73</v>
          </cell>
          <cell r="M37">
            <v>0</v>
          </cell>
          <cell r="Q37" t="str">
            <v>LowAtt_%_PRI_73</v>
          </cell>
          <cell r="AB37">
            <v>0</v>
          </cell>
        </row>
        <row r="38">
          <cell r="B38" t="str">
            <v>LowAtt_%_SEC</v>
          </cell>
          <cell r="M38">
            <v>0</v>
          </cell>
          <cell r="Q38" t="str">
            <v>LowAtt_%_SEC</v>
          </cell>
          <cell r="AB38">
            <v>0</v>
          </cell>
        </row>
        <row r="39">
          <cell r="B39" t="str">
            <v>Mobility_%_PRI</v>
          </cell>
          <cell r="M39">
            <v>0</v>
          </cell>
          <cell r="Q39" t="str">
            <v>Mobility_%_PRI</v>
          </cell>
          <cell r="AB39">
            <v>0</v>
          </cell>
        </row>
        <row r="40">
          <cell r="B40" t="str">
            <v>Mobility_%_SEC</v>
          </cell>
          <cell r="M40">
            <v>0</v>
          </cell>
          <cell r="Q40" t="str">
            <v>Mobility_%_SEC</v>
          </cell>
          <cell r="AB40">
            <v>0</v>
          </cell>
        </row>
        <row r="41">
          <cell r="B41" t="str">
            <v>Lump Sum</v>
          </cell>
          <cell r="M41">
            <v>0</v>
          </cell>
          <cell r="Q41" t="str">
            <v>Lump Sum</v>
          </cell>
          <cell r="AB41">
            <v>0</v>
          </cell>
        </row>
        <row r="52">
          <cell r="A52" t="str">
            <v>URN</v>
          </cell>
          <cell r="B52" t="str">
            <v>LAESTAB</v>
          </cell>
          <cell r="C52" t="str">
            <v>School name</v>
          </cell>
          <cell r="D52" t="str">
            <v>NOR</v>
          </cell>
          <cell r="E52" t="str">
            <v>FSM_%_PRI</v>
          </cell>
          <cell r="F52" t="str">
            <v>FSM6_%_PRI</v>
          </cell>
          <cell r="G52" t="str">
            <v>FSM_%_SEC</v>
          </cell>
          <cell r="H52" t="str">
            <v>FSM6_%_SEC</v>
          </cell>
          <cell r="I52" t="str">
            <v>IDACI_1_PRI</v>
          </cell>
          <cell r="J52" t="str">
            <v>IDACI_2_PRI</v>
          </cell>
          <cell r="K52" t="str">
            <v>IDACI_3_PRI</v>
          </cell>
          <cell r="L52" t="str">
            <v>IDACI_4_PRI</v>
          </cell>
          <cell r="M52" t="str">
            <v>IDACI_5_PRI</v>
          </cell>
          <cell r="N52" t="str">
            <v>IDACI_6_PRI</v>
          </cell>
          <cell r="O52" t="str">
            <v>IDACI_1_SEC</v>
          </cell>
          <cell r="P52" t="str">
            <v>IDACI_2_SEC</v>
          </cell>
          <cell r="Q52" t="str">
            <v>IDACI_3_SEC</v>
          </cell>
          <cell r="R52" t="str">
            <v>IDACI_4_SEC</v>
          </cell>
          <cell r="S52" t="str">
            <v>IDACI_5_SEC</v>
          </cell>
          <cell r="T52" t="str">
            <v>IDACI_6_SEC</v>
          </cell>
          <cell r="U52" t="str">
            <v>EAL_1_PRI</v>
          </cell>
          <cell r="V52" t="str">
            <v>EAL_2_PRI</v>
          </cell>
          <cell r="W52" t="str">
            <v>EAL_3_PRI</v>
          </cell>
          <cell r="X52" t="str">
            <v>EAL_1_SEC</v>
          </cell>
          <cell r="Y52" t="str">
            <v>EAL_2_SEC</v>
          </cell>
          <cell r="Z52" t="str">
            <v>EAL_3_SEC</v>
          </cell>
          <cell r="AA52" t="str">
            <v>LAC_X_Mar11</v>
          </cell>
          <cell r="AB52" t="str">
            <v>LAC_6_Mar11</v>
          </cell>
          <cell r="AC52" t="str">
            <v>LAC_12_Mar11</v>
          </cell>
          <cell r="AD52" t="str">
            <v>LowAtt_%_PRI_78</v>
          </cell>
          <cell r="AE52" t="str">
            <v>LowAtt_%_PRI_73</v>
          </cell>
          <cell r="AF52" t="str">
            <v>LowAtt_%_SEC</v>
          </cell>
          <cell r="AG52" t="str">
            <v>Mobility_%_PRI</v>
          </cell>
          <cell r="AH52" t="str">
            <v>Mobility_%_SEC</v>
          </cell>
          <cell r="AI52" t="str">
            <v>Lump Sum</v>
          </cell>
          <cell r="AJ52" t="str">
            <v>London Fringe</v>
          </cell>
          <cell r="AK52" t="str">
            <v>Total De Delegation</v>
          </cell>
        </row>
        <row r="53">
          <cell r="A53">
            <v>101187</v>
          </cell>
        </row>
        <row r="54">
          <cell r="A54">
            <v>101188</v>
          </cell>
        </row>
        <row r="55">
          <cell r="A55">
            <v>101189</v>
          </cell>
        </row>
        <row r="56">
          <cell r="A56">
            <v>101192</v>
          </cell>
        </row>
        <row r="57">
          <cell r="A57">
            <v>101193</v>
          </cell>
        </row>
        <row r="58">
          <cell r="A58">
            <v>101196</v>
          </cell>
        </row>
        <row r="59">
          <cell r="A59">
            <v>101197</v>
          </cell>
        </row>
        <row r="60">
          <cell r="A60">
            <v>101198</v>
          </cell>
        </row>
        <row r="61">
          <cell r="A61">
            <v>101200</v>
          </cell>
        </row>
        <row r="62">
          <cell r="A62">
            <v>101202</v>
          </cell>
        </row>
        <row r="63">
          <cell r="A63">
            <v>101203</v>
          </cell>
        </row>
        <row r="64">
          <cell r="A64">
            <v>101210</v>
          </cell>
        </row>
        <row r="65">
          <cell r="A65">
            <v>101211</v>
          </cell>
        </row>
        <row r="66">
          <cell r="A66">
            <v>101212</v>
          </cell>
        </row>
        <row r="67">
          <cell r="A67">
            <v>101213</v>
          </cell>
        </row>
        <row r="68">
          <cell r="A68">
            <v>101216</v>
          </cell>
        </row>
        <row r="69">
          <cell r="A69">
            <v>101219</v>
          </cell>
        </row>
        <row r="70">
          <cell r="A70">
            <v>101220</v>
          </cell>
        </row>
        <row r="71">
          <cell r="A71">
            <v>101222</v>
          </cell>
        </row>
        <row r="72">
          <cell r="A72">
            <v>101223</v>
          </cell>
        </row>
        <row r="73">
          <cell r="A73">
            <v>101224</v>
          </cell>
        </row>
        <row r="74">
          <cell r="A74">
            <v>101225</v>
          </cell>
        </row>
        <row r="75">
          <cell r="A75">
            <v>101227</v>
          </cell>
        </row>
        <row r="76">
          <cell r="A76">
            <v>101228</v>
          </cell>
        </row>
        <row r="77">
          <cell r="A77">
            <v>101229</v>
          </cell>
        </row>
        <row r="78">
          <cell r="A78">
            <v>101230</v>
          </cell>
        </row>
        <row r="79">
          <cell r="A79">
            <v>101231</v>
          </cell>
        </row>
        <row r="80">
          <cell r="A80">
            <v>101232</v>
          </cell>
        </row>
        <row r="81">
          <cell r="A81">
            <v>130357</v>
          </cell>
        </row>
        <row r="82">
          <cell r="A82">
            <v>130340</v>
          </cell>
        </row>
        <row r="83">
          <cell r="A83">
            <v>130919</v>
          </cell>
        </row>
        <row r="84">
          <cell r="A84">
            <v>131844</v>
          </cell>
        </row>
        <row r="85">
          <cell r="A85">
            <v>131845</v>
          </cell>
        </row>
        <row r="86">
          <cell r="A86">
            <v>131775</v>
          </cell>
        </row>
        <row r="87">
          <cell r="A87">
            <v>101233</v>
          </cell>
        </row>
        <row r="88">
          <cell r="A88">
            <v>101234</v>
          </cell>
        </row>
        <row r="89">
          <cell r="A89">
            <v>101235</v>
          </cell>
        </row>
        <row r="90">
          <cell r="A90">
            <v>101236</v>
          </cell>
        </row>
        <row r="91">
          <cell r="A91">
            <v>101237</v>
          </cell>
        </row>
        <row r="92">
          <cell r="A92">
            <v>101238</v>
          </cell>
        </row>
        <row r="93">
          <cell r="A93">
            <v>101239</v>
          </cell>
        </row>
        <row r="94">
          <cell r="A94">
            <v>136431</v>
          </cell>
        </row>
        <row r="95">
          <cell r="A95">
            <v>101186</v>
          </cell>
        </row>
        <row r="96">
          <cell r="A96">
            <v>101226</v>
          </cell>
        </row>
        <row r="97">
          <cell r="A97">
            <v>101206</v>
          </cell>
        </row>
        <row r="98">
          <cell r="A98">
            <v>101240</v>
          </cell>
        </row>
        <row r="99">
          <cell r="A99">
            <v>101241</v>
          </cell>
        </row>
        <row r="100">
          <cell r="A100">
            <v>101243</v>
          </cell>
        </row>
        <row r="101">
          <cell r="A101">
            <v>101244</v>
          </cell>
        </row>
        <row r="102">
          <cell r="A102">
            <v>101245</v>
          </cell>
        </row>
        <row r="103">
          <cell r="A103">
            <v>101246</v>
          </cell>
        </row>
        <row r="104">
          <cell r="A104">
            <v>133561</v>
          </cell>
        </row>
        <row r="105">
          <cell r="A105">
            <v>101247</v>
          </cell>
        </row>
        <row r="106">
          <cell r="A106">
            <v>136028</v>
          </cell>
        </row>
      </sheetData>
      <sheetData sheetId="13">
        <row r="33">
          <cell r="K33" t="str">
            <v>NOR</v>
          </cell>
        </row>
        <row r="34">
          <cell r="K34" t="str">
            <v>MFG % change</v>
          </cell>
        </row>
      </sheetData>
      <sheetData sheetId="14"/>
      <sheetData sheetId="15"/>
      <sheetData sheetId="16">
        <row r="2">
          <cell r="B2" t="str">
            <v>LAC_X_Mar11</v>
          </cell>
          <cell r="C2" t="str">
            <v>LAC_6_Mar11</v>
          </cell>
          <cell r="D2" t="str">
            <v>LAC_12_Mar11</v>
          </cell>
        </row>
        <row r="3">
          <cell r="B3" t="str">
            <v>FSM_%_PRI</v>
          </cell>
          <cell r="C3" t="str">
            <v>FSM6_%_PRI</v>
          </cell>
        </row>
        <row r="4">
          <cell r="B4" t="str">
            <v>EAL_1_PRI</v>
          </cell>
          <cell r="C4" t="str">
            <v>EAL_2_PRI</v>
          </cell>
          <cell r="D4" t="str">
            <v>EAL_3_PRI</v>
          </cell>
        </row>
        <row r="5">
          <cell r="B5" t="str">
            <v>FSM_%_SEC</v>
          </cell>
          <cell r="C5" t="str">
            <v>FSM6_%_SEC</v>
          </cell>
        </row>
        <row r="6">
          <cell r="B6" t="str">
            <v>EAL_1_SEC</v>
          </cell>
          <cell r="C6" t="str">
            <v>EAL_2_SEC</v>
          </cell>
          <cell r="D6" t="str">
            <v>EAL_3_SEC</v>
          </cell>
        </row>
        <row r="7">
          <cell r="B7" t="str">
            <v>LowAtt_%_PRI_78</v>
          </cell>
          <cell r="C7" t="str">
            <v>LowAtt_%_PRI_73</v>
          </cell>
        </row>
        <row r="9">
          <cell r="C9" t="str">
            <v>NOR</v>
          </cell>
        </row>
        <row r="10">
          <cell r="C10" t="str">
            <v>NOR_Primary</v>
          </cell>
          <cell r="D10" t="str">
            <v>MP</v>
          </cell>
          <cell r="E10" t="str">
            <v>Primary</v>
          </cell>
        </row>
        <row r="11">
          <cell r="C11" t="str">
            <v>NOR_Secondary</v>
          </cell>
          <cell r="D11" t="str">
            <v>MS</v>
          </cell>
          <cell r="E11" t="str">
            <v>Secondary</v>
          </cell>
        </row>
        <row r="12">
          <cell r="C12" t="str">
            <v>NOR_KS3</v>
          </cell>
          <cell r="D12" t="str">
            <v>PS</v>
          </cell>
          <cell r="E12" t="str">
            <v>Primary</v>
          </cell>
        </row>
        <row r="13">
          <cell r="C13" t="str">
            <v>NOR_KS4</v>
          </cell>
          <cell r="D13" t="str">
            <v>SS</v>
          </cell>
          <cell r="E13" t="str">
            <v>Secondary</v>
          </cell>
        </row>
        <row r="14">
          <cell r="C14" t="str">
            <v>FSM_%_PRI</v>
          </cell>
        </row>
        <row r="15">
          <cell r="C15" t="str">
            <v>FSM6_%_PRI</v>
          </cell>
        </row>
        <row r="16">
          <cell r="C16" t="str">
            <v>FSM_%_SEC</v>
          </cell>
        </row>
        <row r="17">
          <cell r="C17" t="str">
            <v>FSM6_%_SEC</v>
          </cell>
        </row>
        <row r="18">
          <cell r="C18" t="str">
            <v>EAL_1_PRI</v>
          </cell>
        </row>
        <row r="19">
          <cell r="C19" t="str">
            <v>EAL_2_PRI</v>
          </cell>
        </row>
        <row r="20">
          <cell r="C20" t="str">
            <v>EAL_3_PRI</v>
          </cell>
        </row>
        <row r="21">
          <cell r="C21" t="str">
            <v>EAL_1_SEC</v>
          </cell>
        </row>
        <row r="22">
          <cell r="C22" t="str">
            <v>EAL_2_SEC</v>
          </cell>
        </row>
        <row r="23">
          <cell r="C23" t="str">
            <v>EAL_3_SEC</v>
          </cell>
        </row>
        <row r="24">
          <cell r="C24" t="str">
            <v>LAC_X_Mar11</v>
          </cell>
        </row>
        <row r="25">
          <cell r="C25" t="str">
            <v>LAC_6_Mar11</v>
          </cell>
        </row>
        <row r="26">
          <cell r="C26" t="str">
            <v>LAC_12_Mar11</v>
          </cell>
        </row>
        <row r="27">
          <cell r="C27" t="str">
            <v>LowAtt_%_PRI_78</v>
          </cell>
        </row>
        <row r="28">
          <cell r="C28" t="str">
            <v>LowAtt_%_PRI_73</v>
          </cell>
        </row>
        <row r="29">
          <cell r="C29" t="str">
            <v>LowAtt_%_SEC</v>
          </cell>
        </row>
        <row r="30">
          <cell r="C30" t="str">
            <v>Mobility_%_PRI</v>
          </cell>
        </row>
        <row r="31">
          <cell r="C31" t="str">
            <v>Mobility_%_SEC</v>
          </cell>
        </row>
      </sheetData>
      <sheetData sheetId="17">
        <row r="1">
          <cell r="D1" t="str">
            <v>% change (per pupil)</v>
          </cell>
          <cell r="E1" t="str">
            <v>Indicator: NOR</v>
          </cell>
        </row>
        <row r="2">
          <cell r="D2">
            <v>8.5739516412796701E-2</v>
          </cell>
          <cell r="E2">
            <v>421</v>
          </cell>
        </row>
        <row r="3">
          <cell r="D3">
            <v>0.15910134399649281</v>
          </cell>
          <cell r="E3">
            <v>331</v>
          </cell>
        </row>
        <row r="4">
          <cell r="D4">
            <v>8.3805911756625009E-2</v>
          </cell>
          <cell r="E4">
            <v>657</v>
          </cell>
        </row>
        <row r="5">
          <cell r="D5">
            <v>8.3393238849186646E-2</v>
          </cell>
          <cell r="E5">
            <v>478</v>
          </cell>
        </row>
        <row r="6">
          <cell r="D6">
            <v>4.644159169348621E-2</v>
          </cell>
          <cell r="E6">
            <v>553</v>
          </cell>
        </row>
        <row r="7">
          <cell r="D7">
            <v>7.5612638983729011E-2</v>
          </cell>
          <cell r="E7">
            <v>467</v>
          </cell>
        </row>
        <row r="8">
          <cell r="D8">
            <v>0.16771538736244046</v>
          </cell>
          <cell r="E8">
            <v>352</v>
          </cell>
        </row>
        <row r="9">
          <cell r="D9">
            <v>1.9415168997646164E-2</v>
          </cell>
          <cell r="E9">
            <v>786</v>
          </cell>
        </row>
        <row r="10">
          <cell r="D10">
            <v>7.0511165721784869E-2</v>
          </cell>
          <cell r="E10">
            <v>348</v>
          </cell>
        </row>
        <row r="11">
          <cell r="D11">
            <v>8.6374743403640319E-2</v>
          </cell>
          <cell r="E11">
            <v>471</v>
          </cell>
        </row>
        <row r="12">
          <cell r="D12">
            <v>0.25289794161774576</v>
          </cell>
          <cell r="E12">
            <v>362</v>
          </cell>
        </row>
        <row r="13">
          <cell r="D13">
            <v>0.16114373664110967</v>
          </cell>
          <cell r="E13">
            <v>259</v>
          </cell>
        </row>
        <row r="14">
          <cell r="D14">
            <v>4.4576281818849584E-3</v>
          </cell>
          <cell r="E14">
            <v>252</v>
          </cell>
        </row>
        <row r="15">
          <cell r="D15">
            <v>0.18340250502661559</v>
          </cell>
          <cell r="E15">
            <v>324</v>
          </cell>
        </row>
        <row r="16">
          <cell r="D16">
            <v>0.20044407177163301</v>
          </cell>
          <cell r="E16">
            <v>331</v>
          </cell>
        </row>
        <row r="17">
          <cell r="D17">
            <v>9.9594603408865237E-3</v>
          </cell>
          <cell r="E17">
            <v>327</v>
          </cell>
        </row>
        <row r="18">
          <cell r="D18">
            <v>9.9383309732567468E-2</v>
          </cell>
          <cell r="E18">
            <v>440</v>
          </cell>
        </row>
        <row r="19">
          <cell r="D19">
            <v>0.1086235867667578</v>
          </cell>
          <cell r="E19">
            <v>412</v>
          </cell>
        </row>
        <row r="20">
          <cell r="D20">
            <v>-3.9027595201221016E-3</v>
          </cell>
          <cell r="E20">
            <v>659</v>
          </cell>
        </row>
        <row r="21">
          <cell r="D21">
            <v>0.1619942549058617</v>
          </cell>
          <cell r="E21">
            <v>242</v>
          </cell>
        </row>
        <row r="22">
          <cell r="D22">
            <v>9.1435941435996398E-2</v>
          </cell>
          <cell r="E22">
            <v>273</v>
          </cell>
        </row>
        <row r="23">
          <cell r="D23">
            <v>0.10926010081825223</v>
          </cell>
          <cell r="E23">
            <v>377</v>
          </cell>
        </row>
        <row r="24">
          <cell r="D24">
            <v>0.15816877348755651</v>
          </cell>
          <cell r="E24">
            <v>417</v>
          </cell>
        </row>
        <row r="25">
          <cell r="D25">
            <v>7.8759019775677966E-2</v>
          </cell>
          <cell r="E25">
            <v>422</v>
          </cell>
        </row>
        <row r="26">
          <cell r="D26">
            <v>0.12597542827906097</v>
          </cell>
          <cell r="E26">
            <v>409</v>
          </cell>
        </row>
        <row r="27">
          <cell r="D27">
            <v>6.0450510107831229E-2</v>
          </cell>
          <cell r="E27">
            <v>707</v>
          </cell>
        </row>
        <row r="28">
          <cell r="D28">
            <v>0.10559273136867962</v>
          </cell>
          <cell r="E28">
            <v>436</v>
          </cell>
        </row>
        <row r="29">
          <cell r="D29">
            <v>7.2456077014079592E-2</v>
          </cell>
          <cell r="E29">
            <v>414</v>
          </cell>
        </row>
        <row r="30">
          <cell r="D30">
            <v>0.11543973387035376</v>
          </cell>
          <cell r="E30">
            <v>468</v>
          </cell>
        </row>
        <row r="31">
          <cell r="D31">
            <v>2.1813815729816631E-2</v>
          </cell>
          <cell r="E31">
            <v>617</v>
          </cell>
        </row>
        <row r="32">
          <cell r="D32">
            <v>5.9250827447051131E-2</v>
          </cell>
          <cell r="E32">
            <v>434</v>
          </cell>
        </row>
        <row r="33">
          <cell r="D33">
            <v>9.9534022152787408E-2</v>
          </cell>
          <cell r="E33">
            <v>623</v>
          </cell>
        </row>
        <row r="34">
          <cell r="D34">
            <v>0.16097789548324451</v>
          </cell>
          <cell r="E34">
            <v>408</v>
          </cell>
        </row>
        <row r="35">
          <cell r="D35">
            <v>1.6618439073232197E-2</v>
          </cell>
          <cell r="E35">
            <v>929</v>
          </cell>
        </row>
        <row r="36">
          <cell r="D36">
            <v>0.20293739607037006</v>
          </cell>
          <cell r="E36">
            <v>410</v>
          </cell>
        </row>
        <row r="37">
          <cell r="D37">
            <v>0.1067370431056625</v>
          </cell>
          <cell r="E37">
            <v>343</v>
          </cell>
        </row>
        <row r="38">
          <cell r="D38">
            <v>0.18891709262685397</v>
          </cell>
          <cell r="E38">
            <v>262</v>
          </cell>
        </row>
        <row r="39">
          <cell r="D39">
            <v>8.7598488010682915E-2</v>
          </cell>
          <cell r="E39">
            <v>312</v>
          </cell>
        </row>
        <row r="40">
          <cell r="D40">
            <v>8.4515252318017986E-2</v>
          </cell>
          <cell r="E40">
            <v>360</v>
          </cell>
        </row>
        <row r="41">
          <cell r="D41">
            <v>0.2726008486953938</v>
          </cell>
          <cell r="E41">
            <v>192</v>
          </cell>
        </row>
        <row r="42">
          <cell r="D42">
            <v>0.15112153245270904</v>
          </cell>
          <cell r="E42">
            <v>210</v>
          </cell>
        </row>
        <row r="43">
          <cell r="D43">
            <v>-0.25027590169623803</v>
          </cell>
          <cell r="E43">
            <v>161</v>
          </cell>
        </row>
        <row r="44">
          <cell r="D44">
            <v>-1.3475277813895126E-2</v>
          </cell>
          <cell r="E44">
            <v>713</v>
          </cell>
        </row>
        <row r="45">
          <cell r="D45">
            <v>8.5696145320981951E-3</v>
          </cell>
          <cell r="E45">
            <v>738</v>
          </cell>
        </row>
        <row r="46">
          <cell r="D46">
            <v>5.7297704664031938E-2</v>
          </cell>
          <cell r="E46">
            <v>817</v>
          </cell>
        </row>
        <row r="47">
          <cell r="D47">
            <v>2.2415061497544778E-3</v>
          </cell>
          <cell r="E47">
            <v>1084</v>
          </cell>
        </row>
        <row r="48">
          <cell r="D48">
            <v>-5.6184022174971329E-3</v>
          </cell>
          <cell r="E48">
            <v>1381</v>
          </cell>
        </row>
        <row r="49">
          <cell r="D49">
            <v>-5.2469214177297781E-2</v>
          </cell>
          <cell r="E49">
            <v>950</v>
          </cell>
        </row>
        <row r="50">
          <cell r="D50">
            <v>-1.0830369133039801E-2</v>
          </cell>
          <cell r="E50">
            <v>1453</v>
          </cell>
        </row>
        <row r="51">
          <cell r="D51">
            <v>-3.5473858926122558E-2</v>
          </cell>
          <cell r="E51">
            <v>1466</v>
          </cell>
        </row>
        <row r="52">
          <cell r="D52">
            <v>-3.6323220092022283E-3</v>
          </cell>
          <cell r="E52">
            <v>1442</v>
          </cell>
        </row>
        <row r="53">
          <cell r="D53">
            <v>-2.890321990268185E-2</v>
          </cell>
          <cell r="E53">
            <v>1164</v>
          </cell>
        </row>
        <row r="54">
          <cell r="D54">
            <v>1.7463912663810267E-3</v>
          </cell>
          <cell r="E54">
            <v>900</v>
          </cell>
        </row>
        <row r="55">
          <cell r="D55">
            <v>3.5936826999486905E-3</v>
          </cell>
          <cell r="E55">
            <v>1017</v>
          </cell>
        </row>
      </sheetData>
      <sheetData sheetId="18"/>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TU allocations"/>
      <sheetName val="Trade Unions"/>
      <sheetName val="School summary"/>
      <sheetName val="School comparison to model D"/>
      <sheetName val="De Delegation"/>
      <sheetName val="Summary Data"/>
      <sheetName val="Pro Forma"/>
      <sheetName val="Pro Forma Commentary"/>
      <sheetName val="Look Up"/>
      <sheetName val="Chart_Data"/>
      <sheetName val="References"/>
    </sheetNames>
    <sheetDataSet>
      <sheetData sheetId="0">
        <row r="6">
          <cell r="O6" t="str">
            <v>MadeUpLA</v>
          </cell>
        </row>
      </sheetData>
      <sheetData sheetId="1"/>
      <sheetData sheetId="2">
        <row r="5">
          <cell r="A5" t="str">
            <v>URN</v>
          </cell>
          <cell r="B5" t="str">
            <v>LAESTAB</v>
          </cell>
          <cell r="C5" t="str">
            <v>School_Name</v>
          </cell>
          <cell r="D5" t="str">
            <v>Local_Authority</v>
          </cell>
          <cell r="E5" t="str">
            <v>Phase</v>
          </cell>
          <cell r="F5" t="str">
            <v xml:space="preserve">Academy Type </v>
          </cell>
          <cell r="G5" t="str">
            <v>London Fringe</v>
          </cell>
          <cell r="H5" t="str">
            <v>NOR</v>
          </cell>
          <cell r="I5" t="str">
            <v>NOR_Primary</v>
          </cell>
          <cell r="J5" t="str">
            <v>NOR_Secondary</v>
          </cell>
          <cell r="K5" t="str">
            <v>NOR_KS3</v>
          </cell>
          <cell r="L5" t="str">
            <v>NOR_KS4</v>
          </cell>
          <cell r="M5" t="str">
            <v>Reception Difference</v>
          </cell>
          <cell r="N5" t="str">
            <v>FSM_%_PRI</v>
          </cell>
          <cell r="O5" t="str">
            <v>FSM6_%_PRI</v>
          </cell>
          <cell r="P5" t="str">
            <v>FSM_%_SEC</v>
          </cell>
          <cell r="Q5" t="str">
            <v>FSM6_%_SEC</v>
          </cell>
          <cell r="R5" t="str">
            <v>IDACI_0_PRI</v>
          </cell>
          <cell r="S5" t="str">
            <v>IDACI_1_PRI</v>
          </cell>
          <cell r="T5" t="str">
            <v>IDACI_2_PRI</v>
          </cell>
          <cell r="U5" t="str">
            <v>IDACI_3_PRI</v>
          </cell>
          <cell r="V5" t="str">
            <v>IDACI_4_PRI</v>
          </cell>
          <cell r="W5" t="str">
            <v>IDACI_5_PRI</v>
          </cell>
          <cell r="X5" t="str">
            <v>IDACI_6_PRI</v>
          </cell>
          <cell r="Y5" t="str">
            <v>IDACI_0_SEC</v>
          </cell>
          <cell r="Z5" t="str">
            <v>IDACI_1_SEC</v>
          </cell>
          <cell r="AA5" t="str">
            <v>IDACI_2_SEC</v>
          </cell>
          <cell r="AB5" t="str">
            <v>IDACI_3_SEC</v>
          </cell>
          <cell r="AC5" t="str">
            <v>IDACI_4_SEC</v>
          </cell>
          <cell r="AD5" t="str">
            <v>IDACI_5_SEC</v>
          </cell>
          <cell r="AE5" t="str">
            <v>IDACI_6_SEC</v>
          </cell>
          <cell r="AF5" t="str">
            <v>EAL_1_PRI</v>
          </cell>
          <cell r="AG5" t="str">
            <v>EAL_2_PRI</v>
          </cell>
          <cell r="AH5" t="str">
            <v>EAL_3_PRI</v>
          </cell>
          <cell r="AI5" t="str">
            <v>EAL_1_SEC</v>
          </cell>
          <cell r="AJ5" t="str">
            <v>EAL_2_SEC</v>
          </cell>
          <cell r="AK5" t="str">
            <v>EAL_3_SEC</v>
          </cell>
          <cell r="AL5" t="str">
            <v>LAC_X_Mar11</v>
          </cell>
          <cell r="AM5" t="str">
            <v>LAC_6_Mar11</v>
          </cell>
          <cell r="AN5" t="str">
            <v>LAC_12_Mar11</v>
          </cell>
          <cell r="AO5" t="str">
            <v>LowAtt_%_PRI_78</v>
          </cell>
          <cell r="AP5" t="str">
            <v>LowAtt_%_PRI_73</v>
          </cell>
          <cell r="AQ5" t="str">
            <v>LowAtt_%_SEC</v>
          </cell>
          <cell r="AR5" t="str">
            <v>Mobility_%_PRI</v>
          </cell>
          <cell r="AS5" t="str">
            <v>Mobility_%_SEC</v>
          </cell>
          <cell r="AT5" t="str">
            <v>Notes</v>
          </cell>
        </row>
        <row r="6">
          <cell r="A6">
            <v>101186</v>
          </cell>
          <cell r="B6">
            <v>3012001</v>
          </cell>
          <cell r="C6" t="str">
            <v>The James Cambell Primary School</v>
          </cell>
          <cell r="D6">
            <v>301</v>
          </cell>
          <cell r="E6" t="str">
            <v>PS</v>
          </cell>
          <cell r="F6" t="str">
            <v>NULL</v>
          </cell>
          <cell r="G6">
            <v>1</v>
          </cell>
          <cell r="H6">
            <v>744</v>
          </cell>
          <cell r="I6">
            <v>744</v>
          </cell>
          <cell r="J6">
            <v>0</v>
          </cell>
          <cell r="K6">
            <v>0</v>
          </cell>
          <cell r="L6">
            <v>0</v>
          </cell>
          <cell r="M6">
            <v>0</v>
          </cell>
          <cell r="N6">
            <v>0.29032258064516098</v>
          </cell>
          <cell r="O6">
            <v>0.41020000000000001</v>
          </cell>
          <cell r="P6" t="str">
            <v>NULL</v>
          </cell>
          <cell r="Q6" t="str">
            <v>NULL</v>
          </cell>
          <cell r="R6">
            <v>0</v>
          </cell>
          <cell r="S6">
            <v>4.0485829959514196E-3</v>
          </cell>
          <cell r="T6">
            <v>1.34952766531714E-3</v>
          </cell>
          <cell r="U6">
            <v>0.53441295546558698</v>
          </cell>
          <cell r="V6">
            <v>0.38596491228070201</v>
          </cell>
          <cell r="W6">
            <v>7.1524966261808404E-2</v>
          </cell>
          <cell r="X6">
            <v>2.6990553306342801E-3</v>
          </cell>
          <cell r="Y6" t="str">
            <v>NULL</v>
          </cell>
          <cell r="Z6" t="str">
            <v>NULL</v>
          </cell>
          <cell r="AA6" t="str">
            <v>NULL</v>
          </cell>
          <cell r="AB6" t="str">
            <v>NULL</v>
          </cell>
          <cell r="AC6" t="str">
            <v>NULL</v>
          </cell>
          <cell r="AD6" t="str">
            <v>NULL</v>
          </cell>
          <cell r="AE6" t="str">
            <v>NULL</v>
          </cell>
          <cell r="AF6">
            <v>7.9804560260586299E-2</v>
          </cell>
          <cell r="AG6">
            <v>0.15798045602605901</v>
          </cell>
          <cell r="AH6">
            <v>0.24104234527687299</v>
          </cell>
          <cell r="AI6" t="str">
            <v>NULL</v>
          </cell>
          <cell r="AJ6" t="str">
            <v>NULL</v>
          </cell>
          <cell r="AK6" t="str">
            <v>NULL</v>
          </cell>
          <cell r="AL6">
            <v>6.8587105624142658E-3</v>
          </cell>
          <cell r="AM6">
            <v>6.8587105624142658E-3</v>
          </cell>
          <cell r="AN6">
            <v>5.4869684499314125E-3</v>
          </cell>
          <cell r="AO6">
            <v>0.29577464788732399</v>
          </cell>
          <cell r="AP6">
            <v>0.194835680751174</v>
          </cell>
          <cell r="AQ6" t="str">
            <v>NULL</v>
          </cell>
          <cell r="AR6">
            <v>0.41532258064516098</v>
          </cell>
          <cell r="AS6" t="str">
            <v>NULL</v>
          </cell>
          <cell r="AT6" t="str">
            <v/>
          </cell>
        </row>
        <row r="7">
          <cell r="A7">
            <v>101187</v>
          </cell>
          <cell r="B7">
            <v>3012004</v>
          </cell>
          <cell r="C7" t="str">
            <v>DOROTHY BARLEY JUNIOR SCHOOL</v>
          </cell>
          <cell r="D7">
            <v>301</v>
          </cell>
          <cell r="E7" t="str">
            <v>PS</v>
          </cell>
          <cell r="F7" t="str">
            <v>NULL</v>
          </cell>
          <cell r="G7">
            <v>1</v>
          </cell>
          <cell r="H7">
            <v>415</v>
          </cell>
          <cell r="I7">
            <v>415</v>
          </cell>
          <cell r="J7">
            <v>0</v>
          </cell>
          <cell r="K7">
            <v>0</v>
          </cell>
          <cell r="L7">
            <v>0</v>
          </cell>
          <cell r="M7">
            <v>0</v>
          </cell>
          <cell r="N7">
            <v>0.37470725995316201</v>
          </cell>
          <cell r="O7">
            <v>0.4965</v>
          </cell>
          <cell r="P7" t="str">
            <v>NULL</v>
          </cell>
          <cell r="Q7" t="str">
            <v>NULL</v>
          </cell>
          <cell r="R7">
            <v>4.7505938242280296E-3</v>
          </cell>
          <cell r="S7">
            <v>4.7505938242280296E-3</v>
          </cell>
          <cell r="T7">
            <v>9.5011876484560592E-3</v>
          </cell>
          <cell r="U7">
            <v>0.59144893111638996</v>
          </cell>
          <cell r="V7">
            <v>0.28266033254156803</v>
          </cell>
          <cell r="W7">
            <v>0.104513064133017</v>
          </cell>
          <cell r="X7">
            <v>2.37529691211401E-3</v>
          </cell>
          <cell r="Y7" t="str">
            <v>NULL</v>
          </cell>
          <cell r="Z7" t="str">
            <v>NULL</v>
          </cell>
          <cell r="AA7" t="str">
            <v>NULL</v>
          </cell>
          <cell r="AB7" t="str">
            <v>NULL</v>
          </cell>
          <cell r="AC7" t="str">
            <v>NULL</v>
          </cell>
          <cell r="AD7" t="str">
            <v>NULL</v>
          </cell>
          <cell r="AE7" t="str">
            <v>NULL</v>
          </cell>
          <cell r="AF7">
            <v>1.63934426229508E-2</v>
          </cell>
          <cell r="AG7">
            <v>4.4496487119437898E-2</v>
          </cell>
          <cell r="AH7">
            <v>0.13114754098360701</v>
          </cell>
          <cell r="AI7" t="str">
            <v>NULL</v>
          </cell>
          <cell r="AJ7" t="str">
            <v>NULL</v>
          </cell>
          <cell r="AK7" t="str">
            <v>NULL</v>
          </cell>
          <cell r="AL7">
            <v>6.9284064665127024E-3</v>
          </cell>
          <cell r="AM7">
            <v>6.9284064665127024E-3</v>
          </cell>
          <cell r="AN7">
            <v>6.9284064665127024E-3</v>
          </cell>
          <cell r="AO7">
            <v>0.29949238578680198</v>
          </cell>
          <cell r="AP7">
            <v>0.22335025380710699</v>
          </cell>
          <cell r="AQ7" t="str">
            <v>NULL</v>
          </cell>
          <cell r="AR7">
            <v>8.4309133489461396E-2</v>
          </cell>
          <cell r="AS7" t="str">
            <v>NULL</v>
          </cell>
          <cell r="AT7" t="str">
            <v/>
          </cell>
        </row>
        <row r="8">
          <cell r="A8">
            <v>101188</v>
          </cell>
          <cell r="B8">
            <v>3012005</v>
          </cell>
          <cell r="C8" t="str">
            <v>DOROTHY BARLEY INFANTS</v>
          </cell>
          <cell r="D8">
            <v>301</v>
          </cell>
          <cell r="E8" t="str">
            <v>PS</v>
          </cell>
          <cell r="F8" t="str">
            <v>NULL</v>
          </cell>
          <cell r="G8">
            <v>1</v>
          </cell>
          <cell r="H8">
            <v>328</v>
          </cell>
          <cell r="I8">
            <v>328</v>
          </cell>
          <cell r="J8">
            <v>0</v>
          </cell>
          <cell r="K8">
            <v>0</v>
          </cell>
          <cell r="L8">
            <v>0</v>
          </cell>
          <cell r="M8">
            <v>6</v>
          </cell>
          <cell r="N8">
            <v>0.32926829268292701</v>
          </cell>
          <cell r="O8">
            <v>0.41689999999999999</v>
          </cell>
          <cell r="P8" t="str">
            <v>NULL</v>
          </cell>
          <cell r="Q8" t="str">
            <v>NULL</v>
          </cell>
          <cell r="R8">
            <v>1.22699386503067E-2</v>
          </cell>
          <cell r="S8">
            <v>6.13496932515337E-3</v>
          </cell>
          <cell r="T8">
            <v>6.13496932515337E-3</v>
          </cell>
          <cell r="U8">
            <v>0.58895705521472397</v>
          </cell>
          <cell r="V8">
            <v>0.30061349693251499</v>
          </cell>
          <cell r="W8">
            <v>8.2822085889570504E-2</v>
          </cell>
          <cell r="X8">
            <v>3.0674846625766898E-3</v>
          </cell>
          <cell r="Y8" t="str">
            <v>NULL</v>
          </cell>
          <cell r="Z8" t="str">
            <v>NULL</v>
          </cell>
          <cell r="AA8" t="str">
            <v>NULL</v>
          </cell>
          <cell r="AB8" t="str">
            <v>NULL</v>
          </cell>
          <cell r="AC8" t="str">
            <v>NULL</v>
          </cell>
          <cell r="AD8" t="str">
            <v>NULL</v>
          </cell>
          <cell r="AE8" t="str">
            <v>NULL</v>
          </cell>
          <cell r="AF8">
            <v>0.210045662100457</v>
          </cell>
          <cell r="AG8">
            <v>0.34703196347032</v>
          </cell>
          <cell r="AH8">
            <v>0.34703196347032</v>
          </cell>
          <cell r="AI8" t="str">
            <v>NULL</v>
          </cell>
          <cell r="AJ8" t="str">
            <v>NULL</v>
          </cell>
          <cell r="AK8" t="str">
            <v>NULL</v>
          </cell>
          <cell r="AL8">
            <v>3.0211480362537764E-3</v>
          </cell>
          <cell r="AM8">
            <v>3.0211480362537764E-3</v>
          </cell>
          <cell r="AN8">
            <v>3.0211480362537764E-3</v>
          </cell>
          <cell r="AO8">
            <v>0.28169014084506999</v>
          </cell>
          <cell r="AP8">
            <v>0.19248826291079801</v>
          </cell>
          <cell r="AQ8" t="str">
            <v>NULL</v>
          </cell>
          <cell r="AR8">
            <v>5.4878048780487798E-2</v>
          </cell>
          <cell r="AS8" t="str">
            <v>NULL</v>
          </cell>
          <cell r="AT8" t="str">
            <v/>
          </cell>
        </row>
        <row r="9">
          <cell r="A9">
            <v>101189</v>
          </cell>
          <cell r="B9">
            <v>3012006</v>
          </cell>
          <cell r="C9" t="str">
            <v>EASTBURY PRIMARY</v>
          </cell>
          <cell r="D9">
            <v>301</v>
          </cell>
          <cell r="E9" t="str">
            <v>PS</v>
          </cell>
          <cell r="F9" t="str">
            <v>NULL</v>
          </cell>
          <cell r="G9">
            <v>1</v>
          </cell>
          <cell r="H9">
            <v>689</v>
          </cell>
          <cell r="I9">
            <v>689</v>
          </cell>
          <cell r="J9">
            <v>0</v>
          </cell>
          <cell r="K9">
            <v>0</v>
          </cell>
          <cell r="L9">
            <v>0</v>
          </cell>
          <cell r="M9">
            <v>3</v>
          </cell>
          <cell r="N9">
            <v>0.30188679245283001</v>
          </cell>
          <cell r="O9">
            <v>0.42159999999999997</v>
          </cell>
          <cell r="P9" t="str">
            <v>NULL</v>
          </cell>
          <cell r="Q9" t="str">
            <v>NULL</v>
          </cell>
          <cell r="R9">
            <v>3.05676855895196E-2</v>
          </cell>
          <cell r="S9">
            <v>6.84133915574964E-2</v>
          </cell>
          <cell r="T9">
            <v>4.07569141193595E-2</v>
          </cell>
          <cell r="U9">
            <v>0.19505094614264901</v>
          </cell>
          <cell r="V9">
            <v>0.173216885007278</v>
          </cell>
          <cell r="W9">
            <v>0.470160116448326</v>
          </cell>
          <cell r="X9">
            <v>2.1834061135371199E-2</v>
          </cell>
          <cell r="Y9" t="str">
            <v>NULL</v>
          </cell>
          <cell r="Z9" t="str">
            <v>NULL</v>
          </cell>
          <cell r="AA9" t="str">
            <v>NULL</v>
          </cell>
          <cell r="AB9" t="str">
            <v>NULL</v>
          </cell>
          <cell r="AC9" t="str">
            <v>NULL</v>
          </cell>
          <cell r="AD9" t="str">
            <v>NULL</v>
          </cell>
          <cell r="AE9" t="str">
            <v>NULL</v>
          </cell>
          <cell r="AF9">
            <v>0.17211703958691901</v>
          </cell>
          <cell r="AG9">
            <v>0.316695352839931</v>
          </cell>
          <cell r="AH9">
            <v>0.43373493975903599</v>
          </cell>
          <cell r="AI9" t="str">
            <v>NULL</v>
          </cell>
          <cell r="AJ9" t="str">
            <v>NULL</v>
          </cell>
          <cell r="AK9" t="str">
            <v>NULL</v>
          </cell>
          <cell r="AL9">
            <v>4.5662100456621002E-3</v>
          </cell>
          <cell r="AM9">
            <v>4.5662100456621002E-3</v>
          </cell>
          <cell r="AN9">
            <v>4.5662100456621002E-3</v>
          </cell>
          <cell r="AO9">
            <v>0.30769230769230799</v>
          </cell>
          <cell r="AP9">
            <v>0.228116710875332</v>
          </cell>
          <cell r="AQ9" t="str">
            <v>NULL</v>
          </cell>
          <cell r="AR9">
            <v>0.18287373004354099</v>
          </cell>
          <cell r="AS9" t="str">
            <v>NULL</v>
          </cell>
          <cell r="AT9" t="str">
            <v/>
          </cell>
        </row>
        <row r="10">
          <cell r="A10">
            <v>101192</v>
          </cell>
          <cell r="B10">
            <v>3012009</v>
          </cell>
          <cell r="C10" t="str">
            <v>Manor Junior School</v>
          </cell>
          <cell r="D10">
            <v>301</v>
          </cell>
          <cell r="E10" t="str">
            <v>PS</v>
          </cell>
          <cell r="F10" t="str">
            <v>NULL</v>
          </cell>
          <cell r="G10">
            <v>1</v>
          </cell>
          <cell r="H10">
            <v>479</v>
          </cell>
          <cell r="I10">
            <v>479</v>
          </cell>
          <cell r="J10">
            <v>0</v>
          </cell>
          <cell r="K10">
            <v>0</v>
          </cell>
          <cell r="L10">
            <v>0</v>
          </cell>
          <cell r="M10">
            <v>0</v>
          </cell>
          <cell r="N10">
            <v>0.15866388308977</v>
          </cell>
          <cell r="O10">
            <v>0.249</v>
          </cell>
          <cell r="P10" t="str">
            <v>NULL</v>
          </cell>
          <cell r="Q10" t="str">
            <v>NULL</v>
          </cell>
          <cell r="R10">
            <v>9.8326359832636004E-2</v>
          </cell>
          <cell r="S10">
            <v>0.26569037656903799</v>
          </cell>
          <cell r="T10">
            <v>0.202928870292887</v>
          </cell>
          <cell r="U10">
            <v>0.37029288702928898</v>
          </cell>
          <cell r="V10">
            <v>2.92887029288703E-2</v>
          </cell>
          <cell r="W10">
            <v>2.92887029288703E-2</v>
          </cell>
          <cell r="X10">
            <v>4.1841004184100397E-3</v>
          </cell>
          <cell r="Y10" t="str">
            <v>NULL</v>
          </cell>
          <cell r="Z10" t="str">
            <v>NULL</v>
          </cell>
          <cell r="AA10" t="str">
            <v>NULL</v>
          </cell>
          <cell r="AB10" t="str">
            <v>NULL</v>
          </cell>
          <cell r="AC10" t="str">
            <v>NULL</v>
          </cell>
          <cell r="AD10" t="str">
            <v>NULL</v>
          </cell>
          <cell r="AE10" t="str">
            <v>NULL</v>
          </cell>
          <cell r="AF10">
            <v>8.4210526315789506E-3</v>
          </cell>
          <cell r="AG10">
            <v>8.4210526315789506E-3</v>
          </cell>
          <cell r="AH10">
            <v>0.20631578947368401</v>
          </cell>
          <cell r="AI10" t="str">
            <v>NULL</v>
          </cell>
          <cell r="AJ10" t="str">
            <v>NULL</v>
          </cell>
          <cell r="AK10" t="str">
            <v>NULL</v>
          </cell>
          <cell r="AL10">
            <v>8.368200836820083E-3</v>
          </cell>
          <cell r="AM10">
            <v>8.368200836820083E-3</v>
          </cell>
          <cell r="AN10">
            <v>4.1841004184100415E-3</v>
          </cell>
          <cell r="AO10">
            <v>0.20338983050847501</v>
          </cell>
          <cell r="AP10">
            <v>0.13559322033898299</v>
          </cell>
          <cell r="AQ10" t="str">
            <v>NULL</v>
          </cell>
          <cell r="AR10">
            <v>3.9665970772442598E-2</v>
          </cell>
          <cell r="AS10" t="str">
            <v>NULL</v>
          </cell>
          <cell r="AT10" t="str">
            <v/>
          </cell>
        </row>
        <row r="11">
          <cell r="A11">
            <v>101193</v>
          </cell>
          <cell r="B11">
            <v>3012010</v>
          </cell>
          <cell r="C11" t="str">
            <v>Manor Infant School</v>
          </cell>
          <cell r="D11">
            <v>301</v>
          </cell>
          <cell r="E11" t="str">
            <v>PS</v>
          </cell>
          <cell r="F11" t="str">
            <v>NULL</v>
          </cell>
          <cell r="G11">
            <v>1</v>
          </cell>
          <cell r="H11">
            <v>708</v>
          </cell>
          <cell r="I11">
            <v>708</v>
          </cell>
          <cell r="J11">
            <v>0</v>
          </cell>
          <cell r="K11">
            <v>0</v>
          </cell>
          <cell r="L11">
            <v>0</v>
          </cell>
          <cell r="M11">
            <v>8</v>
          </cell>
          <cell r="N11">
            <v>0.20694444444444399</v>
          </cell>
          <cell r="O11">
            <v>0.25569999999999998</v>
          </cell>
          <cell r="P11" t="str">
            <v>NULL</v>
          </cell>
          <cell r="Q11" t="str">
            <v>NULL</v>
          </cell>
          <cell r="R11">
            <v>7.8762306610407895E-2</v>
          </cell>
          <cell r="S11">
            <v>0.18002812939521801</v>
          </cell>
          <cell r="T11">
            <v>0.125175808720113</v>
          </cell>
          <cell r="U11">
            <v>0.367088607594937</v>
          </cell>
          <cell r="V11">
            <v>0.19831223628691999</v>
          </cell>
          <cell r="W11">
            <v>3.9381153305203899E-2</v>
          </cell>
          <cell r="X11">
            <v>1.1251758087201099E-2</v>
          </cell>
          <cell r="Y11" t="str">
            <v>NULL</v>
          </cell>
          <cell r="Z11" t="str">
            <v>NULL</v>
          </cell>
          <cell r="AA11" t="str">
            <v>NULL</v>
          </cell>
          <cell r="AB11" t="str">
            <v>NULL</v>
          </cell>
          <cell r="AC11" t="str">
            <v>NULL</v>
          </cell>
          <cell r="AD11" t="str">
            <v>NULL</v>
          </cell>
          <cell r="AE11" t="str">
            <v>NULL</v>
          </cell>
          <cell r="AF11">
            <v>0.29051383399209502</v>
          </cell>
          <cell r="AG11">
            <v>0.54347826086956497</v>
          </cell>
          <cell r="AH11">
            <v>0.563241106719368</v>
          </cell>
          <cell r="AI11" t="str">
            <v>NULL</v>
          </cell>
          <cell r="AJ11" t="str">
            <v>NULL</v>
          </cell>
          <cell r="AK11" t="str">
            <v>NULL</v>
          </cell>
          <cell r="AL11">
            <v>1.7636684303350969E-3</v>
          </cell>
          <cell r="AM11">
            <v>1.7636684303350969E-3</v>
          </cell>
          <cell r="AN11">
            <v>1.7636684303350969E-3</v>
          </cell>
          <cell r="AO11">
            <v>0.18689320388349501</v>
          </cell>
          <cell r="AP11">
            <v>0.13592233009708701</v>
          </cell>
          <cell r="AQ11" t="str">
            <v>NULL</v>
          </cell>
          <cell r="AR11">
            <v>7.4999999999999997E-2</v>
          </cell>
          <cell r="AS11" t="str">
            <v>NULL</v>
          </cell>
          <cell r="AT11" t="str">
            <v/>
          </cell>
        </row>
        <row r="12">
          <cell r="A12">
            <v>101196</v>
          </cell>
          <cell r="B12">
            <v>3012013</v>
          </cell>
          <cell r="C12" t="str">
            <v>NORTHBURY JUNIOR SCHOOL</v>
          </cell>
          <cell r="D12">
            <v>301</v>
          </cell>
          <cell r="E12" t="str">
            <v>PS</v>
          </cell>
          <cell r="F12" t="str">
            <v>NULL</v>
          </cell>
          <cell r="G12">
            <v>1</v>
          </cell>
          <cell r="H12">
            <v>464</v>
          </cell>
          <cell r="I12">
            <v>464</v>
          </cell>
          <cell r="J12">
            <v>0</v>
          </cell>
          <cell r="K12">
            <v>0</v>
          </cell>
          <cell r="L12">
            <v>0</v>
          </cell>
          <cell r="M12">
            <v>0</v>
          </cell>
          <cell r="N12">
            <v>0.35344827586206901</v>
          </cell>
          <cell r="O12">
            <v>0.49680000000000002</v>
          </cell>
          <cell r="P12" t="str">
            <v>NULL</v>
          </cell>
          <cell r="Q12" t="str">
            <v>NULL</v>
          </cell>
          <cell r="R12">
            <v>1.07991360691145E-2</v>
          </cell>
          <cell r="S12">
            <v>0.103671706263499</v>
          </cell>
          <cell r="T12">
            <v>1.29589632829374E-2</v>
          </cell>
          <cell r="U12">
            <v>0.16846652267818599</v>
          </cell>
          <cell r="V12">
            <v>0.190064794816415</v>
          </cell>
          <cell r="W12">
            <v>0.30237580993520502</v>
          </cell>
          <cell r="X12">
            <v>0.21166306695464401</v>
          </cell>
          <cell r="Y12" t="str">
            <v>NULL</v>
          </cell>
          <cell r="Z12" t="str">
            <v>NULL</v>
          </cell>
          <cell r="AA12" t="str">
            <v>NULL</v>
          </cell>
          <cell r="AB12" t="str">
            <v>NULL</v>
          </cell>
          <cell r="AC12" t="str">
            <v>NULL</v>
          </cell>
          <cell r="AD12" t="str">
            <v>NULL</v>
          </cell>
          <cell r="AE12" t="str">
            <v>NULL</v>
          </cell>
          <cell r="AF12">
            <v>1.29310344827586E-2</v>
          </cell>
          <cell r="AG12">
            <v>3.2327586206896602E-2</v>
          </cell>
          <cell r="AH12">
            <v>0.232758620689655</v>
          </cell>
          <cell r="AI12" t="str">
            <v>NULL</v>
          </cell>
          <cell r="AJ12" t="str">
            <v>NULL</v>
          </cell>
          <cell r="AK12" t="str">
            <v>NULL</v>
          </cell>
          <cell r="AL12">
            <v>2.1413276231263384E-3</v>
          </cell>
          <cell r="AM12">
            <v>2.1413276231263384E-3</v>
          </cell>
          <cell r="AN12">
            <v>2.1413276231263384E-3</v>
          </cell>
          <cell r="AO12">
            <v>0.37037037037037002</v>
          </cell>
          <cell r="AP12">
            <v>0.28703703703703698</v>
          </cell>
          <cell r="AQ12" t="str">
            <v>NULL</v>
          </cell>
          <cell r="AR12">
            <v>0.107758620689655</v>
          </cell>
          <cell r="AS12" t="str">
            <v>NULL</v>
          </cell>
          <cell r="AT12" t="str">
            <v/>
          </cell>
        </row>
        <row r="13">
          <cell r="A13">
            <v>101197</v>
          </cell>
          <cell r="B13">
            <v>3012014</v>
          </cell>
          <cell r="C13" t="str">
            <v>NORTHBURY INFANT SCHOOL</v>
          </cell>
          <cell r="D13">
            <v>301</v>
          </cell>
          <cell r="E13" t="str">
            <v>PS</v>
          </cell>
          <cell r="F13" t="str">
            <v>NULL</v>
          </cell>
          <cell r="G13">
            <v>1</v>
          </cell>
          <cell r="H13">
            <v>353</v>
          </cell>
          <cell r="I13">
            <v>353</v>
          </cell>
          <cell r="J13">
            <v>0</v>
          </cell>
          <cell r="K13">
            <v>0</v>
          </cell>
          <cell r="L13">
            <v>0</v>
          </cell>
          <cell r="M13">
            <v>3</v>
          </cell>
          <cell r="N13">
            <v>0.31728045325778997</v>
          </cell>
          <cell r="O13">
            <v>0.40340000000000004</v>
          </cell>
          <cell r="P13" t="str">
            <v>NULL</v>
          </cell>
          <cell r="Q13" t="str">
            <v>NULL</v>
          </cell>
          <cell r="R13">
            <v>8.4985835694051E-3</v>
          </cell>
          <cell r="S13">
            <v>6.79886685552408E-2</v>
          </cell>
          <cell r="T13">
            <v>5.6657223796033997E-3</v>
          </cell>
          <cell r="U13">
            <v>0.118980169971671</v>
          </cell>
          <cell r="V13">
            <v>0.19263456090651601</v>
          </cell>
          <cell r="W13">
            <v>0.37960339943342802</v>
          </cell>
          <cell r="X13">
            <v>0.22662889518413601</v>
          </cell>
          <cell r="Y13" t="str">
            <v>NULL</v>
          </cell>
          <cell r="Z13" t="str">
            <v>NULL</v>
          </cell>
          <cell r="AA13" t="str">
            <v>NULL</v>
          </cell>
          <cell r="AB13" t="str">
            <v>NULL</v>
          </cell>
          <cell r="AC13" t="str">
            <v>NULL</v>
          </cell>
          <cell r="AD13" t="str">
            <v>NULL</v>
          </cell>
          <cell r="AE13" t="str">
            <v>NULL</v>
          </cell>
          <cell r="AF13">
            <v>0.44444444444444398</v>
          </cell>
          <cell r="AG13">
            <v>0.83760683760683796</v>
          </cell>
          <cell r="AH13">
            <v>0.83760683760683796</v>
          </cell>
          <cell r="AI13" t="str">
            <v>NULL</v>
          </cell>
          <cell r="AJ13" t="str">
            <v>NULL</v>
          </cell>
          <cell r="AK13" t="str">
            <v>NULL</v>
          </cell>
          <cell r="AL13">
            <v>5.681818181818182E-3</v>
          </cell>
          <cell r="AM13">
            <v>5.681818181818182E-3</v>
          </cell>
          <cell r="AN13">
            <v>0</v>
          </cell>
          <cell r="AO13">
            <v>0.27631578947368401</v>
          </cell>
          <cell r="AP13">
            <v>0.197368421052632</v>
          </cell>
          <cell r="AQ13" t="str">
            <v>NULL</v>
          </cell>
          <cell r="AR13">
            <v>7.6487252124645896E-2</v>
          </cell>
          <cell r="AS13" t="str">
            <v>NULL</v>
          </cell>
          <cell r="AT13" t="str">
            <v/>
          </cell>
        </row>
        <row r="14">
          <cell r="A14">
            <v>101198</v>
          </cell>
          <cell r="B14">
            <v>3012015</v>
          </cell>
          <cell r="C14" t="str">
            <v>Ripple Primary School</v>
          </cell>
          <cell r="D14">
            <v>301</v>
          </cell>
          <cell r="E14" t="str">
            <v>PS</v>
          </cell>
          <cell r="F14" t="str">
            <v>NULL</v>
          </cell>
          <cell r="G14">
            <v>1</v>
          </cell>
          <cell r="H14">
            <v>862</v>
          </cell>
          <cell r="I14">
            <v>862</v>
          </cell>
          <cell r="J14">
            <v>0</v>
          </cell>
          <cell r="K14">
            <v>0</v>
          </cell>
          <cell r="L14">
            <v>0</v>
          </cell>
          <cell r="M14">
            <v>0</v>
          </cell>
          <cell r="N14">
            <v>0.28538283062644998</v>
          </cell>
          <cell r="O14">
            <v>0.39850000000000002</v>
          </cell>
          <cell r="P14" t="str">
            <v>NULL</v>
          </cell>
          <cell r="Q14" t="str">
            <v>NULL</v>
          </cell>
          <cell r="R14">
            <v>3.5087719298245602E-3</v>
          </cell>
          <cell r="S14">
            <v>8.3040935672514596E-2</v>
          </cell>
          <cell r="T14">
            <v>1.4035087719298201E-2</v>
          </cell>
          <cell r="U14">
            <v>0.46315789473684199</v>
          </cell>
          <cell r="V14">
            <v>8.7719298245614002E-2</v>
          </cell>
          <cell r="W14">
            <v>0.31578947368421101</v>
          </cell>
          <cell r="X14">
            <v>3.2748538011695902E-2</v>
          </cell>
          <cell r="Y14" t="str">
            <v>NULL</v>
          </cell>
          <cell r="Z14" t="str">
            <v>NULL</v>
          </cell>
          <cell r="AA14" t="str">
            <v>NULL</v>
          </cell>
          <cell r="AB14" t="str">
            <v>NULL</v>
          </cell>
          <cell r="AC14" t="str">
            <v>NULL</v>
          </cell>
          <cell r="AD14" t="str">
            <v>NULL</v>
          </cell>
          <cell r="AE14" t="str">
            <v>NULL</v>
          </cell>
          <cell r="AF14">
            <v>0.20786516853932599</v>
          </cell>
          <cell r="AG14">
            <v>0.351123595505618</v>
          </cell>
          <cell r="AH14">
            <v>0.46910112359550599</v>
          </cell>
          <cell r="AI14" t="str">
            <v>NULL</v>
          </cell>
          <cell r="AJ14" t="str">
            <v>NULL</v>
          </cell>
          <cell r="AK14" t="str">
            <v>NULL</v>
          </cell>
          <cell r="AL14">
            <v>1.2531328320802004E-3</v>
          </cell>
          <cell r="AM14">
            <v>1.2531328320802004E-3</v>
          </cell>
          <cell r="AN14">
            <v>0</v>
          </cell>
          <cell r="AO14">
            <v>0.23940677966101701</v>
          </cell>
          <cell r="AP14">
            <v>0.18432203389830501</v>
          </cell>
          <cell r="AQ14" t="str">
            <v>NULL</v>
          </cell>
          <cell r="AR14">
            <v>0.18677494199535999</v>
          </cell>
          <cell r="AS14" t="str">
            <v>NULL</v>
          </cell>
          <cell r="AT14" t="str">
            <v/>
          </cell>
        </row>
        <row r="15">
          <cell r="A15">
            <v>101202</v>
          </cell>
          <cell r="B15">
            <v>3012024</v>
          </cell>
          <cell r="C15" t="str">
            <v>BEAM PRIMARY</v>
          </cell>
          <cell r="D15">
            <v>301</v>
          </cell>
          <cell r="E15" t="str">
            <v>PS</v>
          </cell>
          <cell r="F15" t="str">
            <v>NULL</v>
          </cell>
          <cell r="G15">
            <v>1</v>
          </cell>
          <cell r="H15">
            <v>499</v>
          </cell>
          <cell r="I15">
            <v>499</v>
          </cell>
          <cell r="J15">
            <v>0</v>
          </cell>
          <cell r="K15">
            <v>0</v>
          </cell>
          <cell r="L15">
            <v>0</v>
          </cell>
          <cell r="M15">
            <v>3</v>
          </cell>
          <cell r="N15">
            <v>0.23446893787575199</v>
          </cell>
          <cell r="O15">
            <v>0.28660000000000002</v>
          </cell>
          <cell r="P15" t="str">
            <v>NULL</v>
          </cell>
          <cell r="Q15" t="str">
            <v>NULL</v>
          </cell>
          <cell r="R15">
            <v>1.40280561122244E-2</v>
          </cell>
          <cell r="S15">
            <v>6.0120240480961897E-3</v>
          </cell>
          <cell r="T15">
            <v>1.0020040080160299E-2</v>
          </cell>
          <cell r="U15">
            <v>0.52705410821643295</v>
          </cell>
          <cell r="V15">
            <v>0.40280561122244501</v>
          </cell>
          <cell r="W15">
            <v>3.6072144288577197E-2</v>
          </cell>
          <cell r="X15">
            <v>4.0080160320641297E-3</v>
          </cell>
          <cell r="Y15" t="str">
            <v>NULL</v>
          </cell>
          <cell r="Z15" t="str">
            <v>NULL</v>
          </cell>
          <cell r="AA15" t="str">
            <v>NULL</v>
          </cell>
          <cell r="AB15" t="str">
            <v>NULL</v>
          </cell>
          <cell r="AC15" t="str">
            <v>NULL</v>
          </cell>
          <cell r="AD15" t="str">
            <v>NULL</v>
          </cell>
          <cell r="AE15" t="str">
            <v>NULL</v>
          </cell>
          <cell r="AF15">
            <v>0.114558472553699</v>
          </cell>
          <cell r="AG15">
            <v>0.21479713603818601</v>
          </cell>
          <cell r="AH15">
            <v>0.307875894988067</v>
          </cell>
          <cell r="AI15" t="str">
            <v>NULL</v>
          </cell>
          <cell r="AJ15" t="str">
            <v>NULL</v>
          </cell>
          <cell r="AK15" t="str">
            <v>NULL</v>
          </cell>
          <cell r="AL15">
            <v>1.2738853503184714E-2</v>
          </cell>
          <cell r="AM15">
            <v>1.0615711252653927E-2</v>
          </cell>
          <cell r="AN15">
            <v>4.246284501061571E-3</v>
          </cell>
          <cell r="AO15">
            <v>0.28275862068965502</v>
          </cell>
          <cell r="AP15">
            <v>0.21724137931034501</v>
          </cell>
          <cell r="AQ15" t="str">
            <v>NULL</v>
          </cell>
          <cell r="AR15">
            <v>0.14629258517034099</v>
          </cell>
          <cell r="AS15" t="str">
            <v>NULL</v>
          </cell>
          <cell r="AT15" t="str">
            <v/>
          </cell>
        </row>
        <row r="16">
          <cell r="A16">
            <v>101203</v>
          </cell>
          <cell r="B16">
            <v>3012030</v>
          </cell>
          <cell r="C16" t="str">
            <v>Furze Infant School</v>
          </cell>
          <cell r="D16">
            <v>301</v>
          </cell>
          <cell r="E16" t="str">
            <v>PS</v>
          </cell>
          <cell r="F16" t="str">
            <v>NULL</v>
          </cell>
          <cell r="G16">
            <v>1</v>
          </cell>
          <cell r="H16">
            <v>361</v>
          </cell>
          <cell r="I16">
            <v>361</v>
          </cell>
          <cell r="J16">
            <v>0</v>
          </cell>
          <cell r="K16">
            <v>0</v>
          </cell>
          <cell r="L16">
            <v>0</v>
          </cell>
          <cell r="M16">
            <v>0</v>
          </cell>
          <cell r="N16">
            <v>0.22714681440443199</v>
          </cell>
          <cell r="O16">
            <v>0.28449999999999998</v>
          </cell>
          <cell r="P16" t="str">
            <v>NULL</v>
          </cell>
          <cell r="Q16" t="str">
            <v>NULL</v>
          </cell>
          <cell r="R16">
            <v>5.5555555555555601E-3</v>
          </cell>
          <cell r="S16">
            <v>0.13611111111111099</v>
          </cell>
          <cell r="T16">
            <v>0.227777777777778</v>
          </cell>
          <cell r="U16">
            <v>0.51666666666666705</v>
          </cell>
          <cell r="V16">
            <v>6.3888888888888898E-2</v>
          </cell>
          <cell r="W16">
            <v>8.3333333333333297E-3</v>
          </cell>
          <cell r="X16">
            <v>4.1666666666666699E-2</v>
          </cell>
          <cell r="Y16" t="str">
            <v>NULL</v>
          </cell>
          <cell r="Z16" t="str">
            <v>NULL</v>
          </cell>
          <cell r="AA16" t="str">
            <v>NULL</v>
          </cell>
          <cell r="AB16" t="str">
            <v>NULL</v>
          </cell>
          <cell r="AC16" t="str">
            <v>NULL</v>
          </cell>
          <cell r="AD16" t="str">
            <v>NULL</v>
          </cell>
          <cell r="AE16" t="str">
            <v>NULL</v>
          </cell>
          <cell r="AF16">
            <v>0.24399999999999999</v>
          </cell>
          <cell r="AG16">
            <v>0.51200000000000001</v>
          </cell>
          <cell r="AH16">
            <v>0.51200000000000001</v>
          </cell>
          <cell r="AI16" t="str">
            <v>NULL</v>
          </cell>
          <cell r="AJ16" t="str">
            <v>NULL</v>
          </cell>
          <cell r="AK16" t="str">
            <v>NULL</v>
          </cell>
          <cell r="AL16">
            <v>2.7624309392265192E-3</v>
          </cell>
          <cell r="AM16">
            <v>2.7624309392265192E-3</v>
          </cell>
          <cell r="AN16">
            <v>2.7624309392265192E-3</v>
          </cell>
          <cell r="AO16">
            <v>0.22362869198312199</v>
          </cell>
          <cell r="AP16">
            <v>0.14767932489451499</v>
          </cell>
          <cell r="AQ16" t="str">
            <v>NULL</v>
          </cell>
          <cell r="AR16">
            <v>6.0941828254847598E-2</v>
          </cell>
          <cell r="AS16" t="str">
            <v>NULL</v>
          </cell>
          <cell r="AT16" t="str">
            <v/>
          </cell>
        </row>
        <row r="17">
          <cell r="A17">
            <v>101206</v>
          </cell>
          <cell r="B17">
            <v>3012033</v>
          </cell>
          <cell r="C17" t="str">
            <v>GRAFTON PRIMARY</v>
          </cell>
          <cell r="D17">
            <v>301</v>
          </cell>
          <cell r="E17" t="str">
            <v>PS</v>
          </cell>
          <cell r="F17" t="str">
            <v>NULL</v>
          </cell>
          <cell r="G17">
            <v>1</v>
          </cell>
          <cell r="H17">
            <v>835</v>
          </cell>
          <cell r="I17">
            <v>835</v>
          </cell>
          <cell r="J17">
            <v>0</v>
          </cell>
          <cell r="K17">
            <v>0</v>
          </cell>
          <cell r="L17">
            <v>0</v>
          </cell>
          <cell r="M17">
            <v>0</v>
          </cell>
          <cell r="N17">
            <v>0.30898203592814399</v>
          </cell>
          <cell r="O17">
            <v>0.44182900856793139</v>
          </cell>
          <cell r="P17" t="str">
            <v>NULL</v>
          </cell>
          <cell r="Q17" t="str">
            <v>NULL</v>
          </cell>
          <cell r="R17">
            <v>3.6057692307692301E-3</v>
          </cell>
          <cell r="S17">
            <v>3.6057692307692301E-3</v>
          </cell>
          <cell r="T17">
            <v>0.12980769230769201</v>
          </cell>
          <cell r="U17">
            <v>0.64423076923076905</v>
          </cell>
          <cell r="V17">
            <v>0.162259615384615</v>
          </cell>
          <cell r="W17">
            <v>3.00480769230769E-2</v>
          </cell>
          <cell r="X17">
            <v>2.6442307692307699E-2</v>
          </cell>
          <cell r="Y17" t="str">
            <v>NULL</v>
          </cell>
          <cell r="Z17" t="str">
            <v>NULL</v>
          </cell>
          <cell r="AA17" t="str">
            <v>NULL</v>
          </cell>
          <cell r="AB17" t="str">
            <v>NULL</v>
          </cell>
          <cell r="AC17" t="str">
            <v>NULL</v>
          </cell>
          <cell r="AD17" t="str">
            <v>NULL</v>
          </cell>
          <cell r="AE17" t="str">
            <v>NULL</v>
          </cell>
          <cell r="AF17">
            <v>7.5736325385694206E-2</v>
          </cell>
          <cell r="AG17">
            <v>0.148667601683029</v>
          </cell>
          <cell r="AH17">
            <v>0.190743338008415</v>
          </cell>
          <cell r="AI17" t="str">
            <v>NULL</v>
          </cell>
          <cell r="AJ17" t="str">
            <v>NULL</v>
          </cell>
          <cell r="AK17" t="str">
            <v>NULL</v>
          </cell>
          <cell r="AL17">
            <v>9.7919216646266821E-3</v>
          </cell>
          <cell r="AM17">
            <v>8.5679314565483469E-3</v>
          </cell>
          <cell r="AN17">
            <v>8.5679314565483469E-3</v>
          </cell>
          <cell r="AO17">
            <v>0.23617021276595701</v>
          </cell>
          <cell r="AP17">
            <v>0.157446808510638</v>
          </cell>
          <cell r="AQ17" t="str">
            <v>NULL</v>
          </cell>
          <cell r="AR17">
            <v>0.49700598802395202</v>
          </cell>
          <cell r="AS17" t="str">
            <v>NULL</v>
          </cell>
          <cell r="AT17" t="str">
            <v>Ever6, LAC and Reception uplift data derived by amalgamation with 3012034</v>
          </cell>
        </row>
        <row r="18">
          <cell r="A18">
            <v>101210</v>
          </cell>
          <cell r="B18">
            <v>3012042</v>
          </cell>
          <cell r="C18" t="str">
            <v>MARKS GATE INFANTS</v>
          </cell>
          <cell r="D18">
            <v>301</v>
          </cell>
          <cell r="E18" t="str">
            <v>PS</v>
          </cell>
          <cell r="F18" t="str">
            <v>NULL</v>
          </cell>
          <cell r="G18">
            <v>1</v>
          </cell>
          <cell r="H18">
            <v>252</v>
          </cell>
          <cell r="I18">
            <v>252</v>
          </cell>
          <cell r="J18">
            <v>0</v>
          </cell>
          <cell r="K18">
            <v>0</v>
          </cell>
          <cell r="L18">
            <v>0</v>
          </cell>
          <cell r="M18">
            <v>5</v>
          </cell>
          <cell r="N18">
            <v>0.30555555555555602</v>
          </cell>
          <cell r="O18">
            <v>0.44400000000000001</v>
          </cell>
          <cell r="P18" t="str">
            <v>NULL</v>
          </cell>
          <cell r="Q18" t="str">
            <v>NULL</v>
          </cell>
          <cell r="R18">
            <v>1.9920318725099601E-2</v>
          </cell>
          <cell r="S18">
            <v>1.5936254980079698E-2</v>
          </cell>
          <cell r="T18">
            <v>8.3665338645418294E-2</v>
          </cell>
          <cell r="U18">
            <v>6.3745019920318696E-2</v>
          </cell>
          <cell r="V18">
            <v>0.45418326693227101</v>
          </cell>
          <cell r="W18">
            <v>1.1952191235059801E-2</v>
          </cell>
          <cell r="X18">
            <v>0.35059760956175301</v>
          </cell>
          <cell r="Y18" t="str">
            <v>NULL</v>
          </cell>
          <cell r="Z18" t="str">
            <v>NULL</v>
          </cell>
          <cell r="AA18" t="str">
            <v>NULL</v>
          </cell>
          <cell r="AB18" t="str">
            <v>NULL</v>
          </cell>
          <cell r="AC18" t="str">
            <v>NULL</v>
          </cell>
          <cell r="AD18" t="str">
            <v>NULL</v>
          </cell>
          <cell r="AE18" t="str">
            <v>NULL</v>
          </cell>
          <cell r="AF18">
            <v>0.2</v>
          </cell>
          <cell r="AG18">
            <v>0.34375</v>
          </cell>
          <cell r="AH18">
            <v>0.34375</v>
          </cell>
          <cell r="AI18" t="str">
            <v>NULL</v>
          </cell>
          <cell r="AJ18" t="str">
            <v>NULL</v>
          </cell>
          <cell r="AK18" t="str">
            <v>NULL</v>
          </cell>
          <cell r="AL18" t="str">
            <v>NULL</v>
          </cell>
          <cell r="AM18" t="str">
            <v>NULL</v>
          </cell>
          <cell r="AN18" t="str">
            <v>NULL</v>
          </cell>
          <cell r="AO18">
            <v>0.25465838509316802</v>
          </cell>
          <cell r="AP18">
            <v>0.13664596273291901</v>
          </cell>
          <cell r="AQ18" t="str">
            <v>NULL</v>
          </cell>
          <cell r="AR18">
            <v>9.5238095238095205E-2</v>
          </cell>
          <cell r="AS18" t="str">
            <v>NULL</v>
          </cell>
          <cell r="AT18" t="str">
            <v/>
          </cell>
        </row>
        <row r="19">
          <cell r="A19">
            <v>101211</v>
          </cell>
          <cell r="B19">
            <v>3012043</v>
          </cell>
          <cell r="C19" t="str">
            <v>MARSH GREEN PRIMARY</v>
          </cell>
          <cell r="D19">
            <v>301</v>
          </cell>
          <cell r="E19" t="str">
            <v>PS</v>
          </cell>
          <cell r="F19" t="str">
            <v>NULL</v>
          </cell>
          <cell r="G19">
            <v>1</v>
          </cell>
          <cell r="H19">
            <v>252</v>
          </cell>
          <cell r="I19">
            <v>252</v>
          </cell>
          <cell r="J19">
            <v>0</v>
          </cell>
          <cell r="K19">
            <v>0</v>
          </cell>
          <cell r="L19">
            <v>0</v>
          </cell>
          <cell r="M19">
            <v>2</v>
          </cell>
          <cell r="N19">
            <v>0.25793650793650802</v>
          </cell>
          <cell r="O19">
            <v>0.34130000000000005</v>
          </cell>
          <cell r="P19" t="str">
            <v>NULL</v>
          </cell>
          <cell r="Q19" t="str">
            <v>NULL</v>
          </cell>
          <cell r="R19">
            <v>4.0160642570281103E-3</v>
          </cell>
          <cell r="S19">
            <v>1.20481927710843E-2</v>
          </cell>
          <cell r="T19">
            <v>4.0160642570281103E-2</v>
          </cell>
          <cell r="U19">
            <v>0.59036144578313299</v>
          </cell>
          <cell r="V19">
            <v>0.28915662650602397</v>
          </cell>
          <cell r="W19">
            <v>5.22088353413655E-2</v>
          </cell>
          <cell r="X19">
            <v>1.20481927710843E-2</v>
          </cell>
          <cell r="Y19" t="str">
            <v>NULL</v>
          </cell>
          <cell r="Z19" t="str">
            <v>NULL</v>
          </cell>
          <cell r="AA19" t="str">
            <v>NULL</v>
          </cell>
          <cell r="AB19" t="str">
            <v>NULL</v>
          </cell>
          <cell r="AC19" t="str">
            <v>NULL</v>
          </cell>
          <cell r="AD19" t="str">
            <v>NULL</v>
          </cell>
          <cell r="AE19" t="str">
            <v>NULL</v>
          </cell>
          <cell r="AF19">
            <v>0.19369369369369399</v>
          </cell>
          <cell r="AG19">
            <v>0.30630630630630601</v>
          </cell>
          <cell r="AH19">
            <v>0.37837837837837801</v>
          </cell>
          <cell r="AI19" t="str">
            <v>NULL</v>
          </cell>
          <cell r="AJ19" t="str">
            <v>NULL</v>
          </cell>
          <cell r="AK19" t="str">
            <v>NULL</v>
          </cell>
          <cell r="AL19">
            <v>7.9365079365079361E-3</v>
          </cell>
          <cell r="AM19">
            <v>3.968253968253968E-3</v>
          </cell>
          <cell r="AN19">
            <v>3.968253968253968E-3</v>
          </cell>
          <cell r="AO19">
            <v>0.25657894736842102</v>
          </cell>
          <cell r="AP19">
            <v>0.17105263157894701</v>
          </cell>
          <cell r="AQ19" t="str">
            <v>NULL</v>
          </cell>
          <cell r="AR19">
            <v>0.182539682539683</v>
          </cell>
          <cell r="AS19" t="str">
            <v>NULL</v>
          </cell>
          <cell r="AT19" t="str">
            <v/>
          </cell>
        </row>
        <row r="20">
          <cell r="A20">
            <v>0</v>
          </cell>
          <cell r="B20">
            <v>0</v>
          </cell>
          <cell r="C20" t="str">
            <v>RUSH GREEN PRIMARY</v>
          </cell>
          <cell r="D20">
            <v>301</v>
          </cell>
          <cell r="E20" t="str">
            <v>PS</v>
          </cell>
          <cell r="F20" t="str">
            <v>NULL</v>
          </cell>
          <cell r="G20">
            <v>1</v>
          </cell>
          <cell r="H20">
            <v>674</v>
          </cell>
          <cell r="I20">
            <v>674</v>
          </cell>
          <cell r="J20">
            <v>0</v>
          </cell>
          <cell r="K20">
            <v>0</v>
          </cell>
          <cell r="L20">
            <v>0</v>
          </cell>
          <cell r="M20">
            <v>0</v>
          </cell>
          <cell r="N20">
            <v>0.20771513353115723</v>
          </cell>
          <cell r="O20">
            <v>0.35005964391691397</v>
          </cell>
          <cell r="P20" t="str">
            <v>NULL</v>
          </cell>
          <cell r="Q20" t="str">
            <v>NULL</v>
          </cell>
          <cell r="R20">
            <v>0.25336195466885547</v>
          </cell>
          <cell r="S20">
            <v>1.7858270273195469E-2</v>
          </cell>
          <cell r="T20">
            <v>0.4277506696851352</v>
          </cell>
          <cell r="U20">
            <v>0.13555599650050063</v>
          </cell>
          <cell r="V20">
            <v>0.12527847176499227</v>
          </cell>
          <cell r="W20">
            <v>2.3833575351979313E-2</v>
          </cell>
          <cell r="X20">
            <v>1.6361061755341709E-2</v>
          </cell>
          <cell r="Y20" t="str">
            <v>NULL</v>
          </cell>
          <cell r="Z20" t="str">
            <v>NULL</v>
          </cell>
          <cell r="AA20" t="str">
            <v>NULL</v>
          </cell>
          <cell r="AB20" t="str">
            <v>NULL</v>
          </cell>
          <cell r="AC20" t="str">
            <v>NULL</v>
          </cell>
          <cell r="AD20" t="str">
            <v>NULL</v>
          </cell>
          <cell r="AE20" t="str">
            <v>NULL</v>
          </cell>
          <cell r="AF20">
            <v>7.4872513927524267E-2</v>
          </cell>
          <cell r="AG20">
            <v>0.14035680423206112</v>
          </cell>
          <cell r="AH20">
            <v>0.19440136729283056</v>
          </cell>
          <cell r="AI20" t="str">
            <v>NULL</v>
          </cell>
          <cell r="AJ20" t="str">
            <v>NULL</v>
          </cell>
          <cell r="AK20" t="str">
            <v>NULL</v>
          </cell>
          <cell r="AL20" t="str">
            <v>NULL</v>
          </cell>
          <cell r="AM20" t="str">
            <v>NULL</v>
          </cell>
          <cell r="AN20" t="str">
            <v>NULL</v>
          </cell>
          <cell r="AO20">
            <v>0.25415616928992663</v>
          </cell>
          <cell r="AP20">
            <v>0.17313448369875734</v>
          </cell>
          <cell r="AQ20" t="str">
            <v>NULL</v>
          </cell>
          <cell r="AR20">
            <v>7.5667655786350166E-2</v>
          </cell>
          <cell r="AS20" t="str">
            <v>NULL</v>
          </cell>
          <cell r="AT20" t="str">
            <v>Weighted Average of Rush Green Infants and Juniors Used</v>
          </cell>
        </row>
        <row r="21">
          <cell r="A21">
            <v>101216</v>
          </cell>
          <cell r="B21">
            <v>3012052</v>
          </cell>
          <cell r="C21" t="str">
            <v>LEYS PRIMARY SCHOOL</v>
          </cell>
          <cell r="D21">
            <v>301</v>
          </cell>
          <cell r="E21" t="str">
            <v>PS</v>
          </cell>
          <cell r="F21" t="str">
            <v>NULL</v>
          </cell>
          <cell r="G21">
            <v>1</v>
          </cell>
          <cell r="H21">
            <v>336</v>
          </cell>
          <cell r="I21">
            <v>336</v>
          </cell>
          <cell r="J21">
            <v>0</v>
          </cell>
          <cell r="K21">
            <v>0</v>
          </cell>
          <cell r="L21">
            <v>0</v>
          </cell>
          <cell r="M21">
            <v>0</v>
          </cell>
          <cell r="N21">
            <v>0.44940476190476197</v>
          </cell>
          <cell r="O21">
            <v>0.55959999999999999</v>
          </cell>
          <cell r="P21" t="str">
            <v>NULL</v>
          </cell>
          <cell r="Q21" t="str">
            <v>NULL</v>
          </cell>
          <cell r="R21">
            <v>2.9761904761904799E-3</v>
          </cell>
          <cell r="S21">
            <v>0</v>
          </cell>
          <cell r="T21">
            <v>2.9761904761904798E-2</v>
          </cell>
          <cell r="U21">
            <v>0.24404761904761901</v>
          </cell>
          <cell r="V21">
            <v>0.610119047619048</v>
          </cell>
          <cell r="W21">
            <v>0.104166666666667</v>
          </cell>
          <cell r="X21">
            <v>8.9285714285714298E-3</v>
          </cell>
          <cell r="Y21" t="str">
            <v>NULL</v>
          </cell>
          <cell r="Z21" t="str">
            <v>NULL</v>
          </cell>
          <cell r="AA21" t="str">
            <v>NULL</v>
          </cell>
          <cell r="AB21" t="str">
            <v>NULL</v>
          </cell>
          <cell r="AC21" t="str">
            <v>NULL</v>
          </cell>
          <cell r="AD21" t="str">
            <v>NULL</v>
          </cell>
          <cell r="AE21" t="str">
            <v>NULL</v>
          </cell>
          <cell r="AF21">
            <v>8.9928057553956803E-2</v>
          </cell>
          <cell r="AG21">
            <v>0.197841726618705</v>
          </cell>
          <cell r="AH21">
            <v>0.27697841726618699</v>
          </cell>
          <cell r="AI21" t="str">
            <v>NULL</v>
          </cell>
          <cell r="AJ21" t="str">
            <v>NULL</v>
          </cell>
          <cell r="AK21" t="str">
            <v>NULL</v>
          </cell>
          <cell r="AL21" t="str">
            <v>NULL</v>
          </cell>
          <cell r="AM21" t="str">
            <v>NULL</v>
          </cell>
          <cell r="AN21" t="str">
            <v>NULL</v>
          </cell>
          <cell r="AO21">
            <v>0.29032258064516098</v>
          </cell>
          <cell r="AP21">
            <v>0.15591397849462399</v>
          </cell>
          <cell r="AQ21" t="str">
            <v>NULL</v>
          </cell>
          <cell r="AR21">
            <v>0.15476190476190499</v>
          </cell>
          <cell r="AS21" t="str">
            <v>NULL</v>
          </cell>
          <cell r="AT21" t="str">
            <v/>
          </cell>
        </row>
        <row r="22">
          <cell r="A22">
            <v>101219</v>
          </cell>
          <cell r="B22">
            <v>3012055</v>
          </cell>
          <cell r="C22" t="str">
            <v>WARREN JUNIOR</v>
          </cell>
          <cell r="D22">
            <v>301</v>
          </cell>
          <cell r="E22" t="str">
            <v>PS</v>
          </cell>
          <cell r="F22" t="str">
            <v>NULL</v>
          </cell>
          <cell r="G22">
            <v>1</v>
          </cell>
          <cell r="H22">
            <v>442</v>
          </cell>
          <cell r="I22">
            <v>442</v>
          </cell>
          <cell r="J22">
            <v>0</v>
          </cell>
          <cell r="K22">
            <v>0</v>
          </cell>
          <cell r="L22">
            <v>0</v>
          </cell>
          <cell r="M22">
            <v>0</v>
          </cell>
          <cell r="N22">
            <v>0.24434389140271501</v>
          </cell>
          <cell r="O22">
            <v>0.37729999999999997</v>
          </cell>
          <cell r="P22" t="str">
            <v>NULL</v>
          </cell>
          <cell r="Q22" t="str">
            <v>NULL</v>
          </cell>
          <cell r="R22">
            <v>2.2624434389140299E-2</v>
          </cell>
          <cell r="S22">
            <v>0.138009049773756</v>
          </cell>
          <cell r="T22">
            <v>0.26696832579185498</v>
          </cell>
          <cell r="U22">
            <v>0.38461538461538503</v>
          </cell>
          <cell r="V22">
            <v>0.113122171945701</v>
          </cell>
          <cell r="W22">
            <v>9.0497737556561094E-3</v>
          </cell>
          <cell r="X22">
            <v>6.5610859728506804E-2</v>
          </cell>
          <cell r="Y22" t="str">
            <v>NULL</v>
          </cell>
          <cell r="Z22" t="str">
            <v>NULL</v>
          </cell>
          <cell r="AA22" t="str">
            <v>NULL</v>
          </cell>
          <cell r="AB22" t="str">
            <v>NULL</v>
          </cell>
          <cell r="AC22" t="str">
            <v>NULL</v>
          </cell>
          <cell r="AD22" t="str">
            <v>NULL</v>
          </cell>
          <cell r="AE22" t="str">
            <v>NULL</v>
          </cell>
          <cell r="AF22">
            <v>2.0594965675057201E-2</v>
          </cell>
          <cell r="AG22">
            <v>3.6613272311212801E-2</v>
          </cell>
          <cell r="AH22">
            <v>0.17848970251716201</v>
          </cell>
          <cell r="AI22" t="str">
            <v>NULL</v>
          </cell>
          <cell r="AJ22" t="str">
            <v>NULL</v>
          </cell>
          <cell r="AK22" t="str">
            <v>NULL</v>
          </cell>
          <cell r="AL22">
            <v>9.0909090909090905E-3</v>
          </cell>
          <cell r="AM22">
            <v>9.0909090909090905E-3</v>
          </cell>
          <cell r="AN22">
            <v>2.2727272727272726E-3</v>
          </cell>
          <cell r="AO22">
            <v>0.26368159203980102</v>
          </cell>
          <cell r="AP22">
            <v>0.19900497512437801</v>
          </cell>
          <cell r="AQ22" t="str">
            <v>NULL</v>
          </cell>
          <cell r="AR22">
            <v>0.115384615384615</v>
          </cell>
          <cell r="AS22" t="str">
            <v>NULL</v>
          </cell>
          <cell r="AT22" t="str">
            <v/>
          </cell>
        </row>
        <row r="23">
          <cell r="A23">
            <v>101220</v>
          </cell>
          <cell r="B23">
            <v>3012056</v>
          </cell>
          <cell r="C23" t="str">
            <v>Thomas Arnold Primary</v>
          </cell>
          <cell r="D23">
            <v>301</v>
          </cell>
          <cell r="E23" t="str">
            <v>PS</v>
          </cell>
          <cell r="F23" t="str">
            <v>NULL</v>
          </cell>
          <cell r="G23">
            <v>1</v>
          </cell>
          <cell r="H23">
            <v>415</v>
          </cell>
          <cell r="I23">
            <v>415</v>
          </cell>
          <cell r="J23">
            <v>0</v>
          </cell>
          <cell r="K23">
            <v>0</v>
          </cell>
          <cell r="L23">
            <v>0</v>
          </cell>
          <cell r="M23">
            <v>4</v>
          </cell>
          <cell r="N23">
            <v>0.35421686746988001</v>
          </cell>
          <cell r="O23">
            <v>0.4587</v>
          </cell>
          <cell r="P23" t="str">
            <v>NULL</v>
          </cell>
          <cell r="Q23" t="str">
            <v>NULL</v>
          </cell>
          <cell r="R23">
            <v>0</v>
          </cell>
          <cell r="S23">
            <v>4.8426150121065404E-3</v>
          </cell>
          <cell r="T23">
            <v>1.21065375302663E-2</v>
          </cell>
          <cell r="U23">
            <v>0.55690072639225197</v>
          </cell>
          <cell r="V23">
            <v>0.37046004842614999</v>
          </cell>
          <cell r="W23">
            <v>4.8426150121065402E-2</v>
          </cell>
          <cell r="X23">
            <v>7.2639225181598101E-3</v>
          </cell>
          <cell r="Y23" t="str">
            <v>NULL</v>
          </cell>
          <cell r="Z23" t="str">
            <v>NULL</v>
          </cell>
          <cell r="AA23" t="str">
            <v>NULL</v>
          </cell>
          <cell r="AB23" t="str">
            <v>NULL</v>
          </cell>
          <cell r="AC23" t="str">
            <v>NULL</v>
          </cell>
          <cell r="AD23" t="str">
            <v>NULL</v>
          </cell>
          <cell r="AE23" t="str">
            <v>NULL</v>
          </cell>
          <cell r="AF23">
            <v>0.117816091954023</v>
          </cell>
          <cell r="AG23">
            <v>0.229885057471264</v>
          </cell>
          <cell r="AH23">
            <v>0.33620689655172398</v>
          </cell>
          <cell r="AI23" t="str">
            <v>NULL</v>
          </cell>
          <cell r="AJ23" t="str">
            <v>NULL</v>
          </cell>
          <cell r="AK23" t="str">
            <v>NULL</v>
          </cell>
          <cell r="AL23">
            <v>2.4271844660194173E-3</v>
          </cell>
          <cell r="AM23">
            <v>2.4271844660194173E-3</v>
          </cell>
          <cell r="AN23">
            <v>2.4271844660194173E-3</v>
          </cell>
          <cell r="AO23">
            <v>0.27346938775510199</v>
          </cell>
          <cell r="AP23">
            <v>0.17551020408163301</v>
          </cell>
          <cell r="AQ23" t="str">
            <v>NULL</v>
          </cell>
          <cell r="AR23">
            <v>0.156626506024096</v>
          </cell>
          <cell r="AS23" t="str">
            <v>NULL</v>
          </cell>
          <cell r="AT23" t="str">
            <v/>
          </cell>
        </row>
        <row r="24">
          <cell r="A24">
            <v>101222</v>
          </cell>
          <cell r="B24">
            <v>3012059</v>
          </cell>
          <cell r="C24" t="str">
            <v>Valence Primary</v>
          </cell>
          <cell r="D24">
            <v>301</v>
          </cell>
          <cell r="E24" t="str">
            <v>PS</v>
          </cell>
          <cell r="F24" t="str">
            <v>NULL</v>
          </cell>
          <cell r="G24">
            <v>1</v>
          </cell>
          <cell r="H24">
            <v>756</v>
          </cell>
          <cell r="I24">
            <v>756</v>
          </cell>
          <cell r="J24">
            <v>0</v>
          </cell>
          <cell r="K24">
            <v>0</v>
          </cell>
          <cell r="L24">
            <v>0</v>
          </cell>
          <cell r="M24">
            <v>10</v>
          </cell>
          <cell r="N24">
            <v>0.30952380952380998</v>
          </cell>
          <cell r="O24">
            <v>0.4093</v>
          </cell>
          <cell r="P24" t="str">
            <v>NULL</v>
          </cell>
          <cell r="Q24" t="str">
            <v>NULL</v>
          </cell>
          <cell r="R24">
            <v>3.9787798408488098E-3</v>
          </cell>
          <cell r="S24">
            <v>1.0610079575596801E-2</v>
          </cell>
          <cell r="T24">
            <v>6.3660477453580902E-2</v>
          </cell>
          <cell r="U24">
            <v>0.49602122015915101</v>
          </cell>
          <cell r="V24">
            <v>0.39124668435013299</v>
          </cell>
          <cell r="W24">
            <v>2.1220159151193602E-2</v>
          </cell>
          <cell r="X24">
            <v>1.3262599469495999E-2</v>
          </cell>
          <cell r="Y24" t="str">
            <v>NULL</v>
          </cell>
          <cell r="Z24" t="str">
            <v>NULL</v>
          </cell>
          <cell r="AA24" t="str">
            <v>NULL</v>
          </cell>
          <cell r="AB24" t="str">
            <v>NULL</v>
          </cell>
          <cell r="AC24" t="str">
            <v>NULL</v>
          </cell>
          <cell r="AD24" t="str">
            <v>NULL</v>
          </cell>
          <cell r="AE24" t="str">
            <v>NULL</v>
          </cell>
          <cell r="AF24">
            <v>0.125619834710744</v>
          </cell>
          <cell r="AG24">
            <v>0.26280991735537201</v>
          </cell>
          <cell r="AH24">
            <v>0.33553719008264499</v>
          </cell>
          <cell r="AI24" t="str">
            <v>NULL</v>
          </cell>
          <cell r="AJ24" t="str">
            <v>NULL</v>
          </cell>
          <cell r="AK24" t="str">
            <v>NULL</v>
          </cell>
          <cell r="AL24">
            <v>5.9970014992503746E-3</v>
          </cell>
          <cell r="AM24">
            <v>5.9970014992503746E-3</v>
          </cell>
          <cell r="AN24">
            <v>2.9985007496251873E-3</v>
          </cell>
          <cell r="AO24">
            <v>0.16545012165450099</v>
          </cell>
          <cell r="AP24">
            <v>0.10705596107055999</v>
          </cell>
          <cell r="AQ24" t="str">
            <v>NULL</v>
          </cell>
          <cell r="AR24">
            <v>0.19841269841269801</v>
          </cell>
          <cell r="AS24" t="str">
            <v>NULL</v>
          </cell>
          <cell r="AT24" t="str">
            <v/>
          </cell>
        </row>
        <row r="25">
          <cell r="A25">
            <v>101223</v>
          </cell>
          <cell r="B25">
            <v>3012060</v>
          </cell>
          <cell r="C25" t="str">
            <v>Village Infants</v>
          </cell>
          <cell r="D25">
            <v>301</v>
          </cell>
          <cell r="E25" t="str">
            <v>PS</v>
          </cell>
          <cell r="F25" t="str">
            <v>NULL</v>
          </cell>
          <cell r="G25">
            <v>1</v>
          </cell>
          <cell r="H25">
            <v>240</v>
          </cell>
          <cell r="I25">
            <v>240</v>
          </cell>
          <cell r="J25">
            <v>0</v>
          </cell>
          <cell r="K25">
            <v>0</v>
          </cell>
          <cell r="L25">
            <v>0</v>
          </cell>
          <cell r="M25">
            <v>0</v>
          </cell>
          <cell r="N25">
            <v>0.25416666666666698</v>
          </cell>
          <cell r="O25">
            <v>0.37189999999999995</v>
          </cell>
          <cell r="P25" t="str">
            <v>NULL</v>
          </cell>
          <cell r="Q25" t="str">
            <v>NULL</v>
          </cell>
          <cell r="R25">
            <v>0</v>
          </cell>
          <cell r="S25">
            <v>0</v>
          </cell>
          <cell r="T25">
            <v>4.1841004184100397E-3</v>
          </cell>
          <cell r="U25">
            <v>0.22594142259414199</v>
          </cell>
          <cell r="V25">
            <v>0.56066945606694596</v>
          </cell>
          <cell r="W25">
            <v>0.209205020920502</v>
          </cell>
          <cell r="X25">
            <v>0</v>
          </cell>
          <cell r="Y25" t="str">
            <v>NULL</v>
          </cell>
          <cell r="Z25" t="str">
            <v>NULL</v>
          </cell>
          <cell r="AA25" t="str">
            <v>NULL</v>
          </cell>
          <cell r="AB25" t="str">
            <v>NULL</v>
          </cell>
          <cell r="AC25" t="str">
            <v>NULL</v>
          </cell>
          <cell r="AD25" t="str">
            <v>NULL</v>
          </cell>
          <cell r="AE25" t="str">
            <v>NULL</v>
          </cell>
          <cell r="AF25">
            <v>0.21249999999999999</v>
          </cell>
          <cell r="AG25">
            <v>0.4375</v>
          </cell>
          <cell r="AH25">
            <v>0.4375</v>
          </cell>
          <cell r="AI25" t="str">
            <v>NULL</v>
          </cell>
          <cell r="AJ25" t="str">
            <v>NULL</v>
          </cell>
          <cell r="AK25" t="str">
            <v>NULL</v>
          </cell>
          <cell r="AL25" t="str">
            <v>NULL</v>
          </cell>
          <cell r="AM25" t="str">
            <v>NULL</v>
          </cell>
          <cell r="AN25" t="str">
            <v>NULL</v>
          </cell>
          <cell r="AO25">
            <v>0.152866242038217</v>
          </cell>
          <cell r="AP25">
            <v>0.101910828025478</v>
          </cell>
          <cell r="AQ25" t="str">
            <v>NULL</v>
          </cell>
          <cell r="AR25">
            <v>6.25E-2</v>
          </cell>
          <cell r="AS25" t="str">
            <v>NULL</v>
          </cell>
          <cell r="AT25" t="str">
            <v/>
          </cell>
        </row>
        <row r="26">
          <cell r="A26">
            <v>101224</v>
          </cell>
          <cell r="B26">
            <v>3012061</v>
          </cell>
          <cell r="C26" t="str">
            <v>Marks Gate Junior School</v>
          </cell>
          <cell r="D26">
            <v>301</v>
          </cell>
          <cell r="E26" t="str">
            <v>PS</v>
          </cell>
          <cell r="F26" t="str">
            <v>NULL</v>
          </cell>
          <cell r="G26">
            <v>1</v>
          </cell>
          <cell r="H26">
            <v>313</v>
          </cell>
          <cell r="I26">
            <v>313</v>
          </cell>
          <cell r="J26">
            <v>0</v>
          </cell>
          <cell r="K26">
            <v>0</v>
          </cell>
          <cell r="L26">
            <v>0</v>
          </cell>
          <cell r="M26">
            <v>0</v>
          </cell>
          <cell r="N26">
            <v>0.38338658146964899</v>
          </cell>
          <cell r="O26">
            <v>0.51649999999999996</v>
          </cell>
          <cell r="P26" t="str">
            <v>NULL</v>
          </cell>
          <cell r="Q26" t="str">
            <v>NULL</v>
          </cell>
          <cell r="R26">
            <v>9.6153846153846194E-3</v>
          </cell>
          <cell r="S26">
            <v>1.6025641025641E-2</v>
          </cell>
          <cell r="T26">
            <v>7.69230769230769E-2</v>
          </cell>
          <cell r="U26">
            <v>7.69230769230769E-2</v>
          </cell>
          <cell r="V26">
            <v>0.480769230769231</v>
          </cell>
          <cell r="W26">
            <v>9.6153846153846194E-3</v>
          </cell>
          <cell r="X26">
            <v>0.33012820512820501</v>
          </cell>
          <cell r="Y26" t="str">
            <v>NULL</v>
          </cell>
          <cell r="Z26" t="str">
            <v>NULL</v>
          </cell>
          <cell r="AA26" t="str">
            <v>NULL</v>
          </cell>
          <cell r="AB26" t="str">
            <v>NULL</v>
          </cell>
          <cell r="AC26" t="str">
            <v>NULL</v>
          </cell>
          <cell r="AD26" t="str">
            <v>NULL</v>
          </cell>
          <cell r="AE26" t="str">
            <v>NULL</v>
          </cell>
          <cell r="AF26">
            <v>6.41025641025641E-3</v>
          </cell>
          <cell r="AG26">
            <v>2.2435897435897401E-2</v>
          </cell>
          <cell r="AH26">
            <v>0.134615384615385</v>
          </cell>
          <cell r="AI26" t="str">
            <v>NULL</v>
          </cell>
          <cell r="AJ26" t="str">
            <v>NULL</v>
          </cell>
          <cell r="AK26" t="str">
            <v>NULL</v>
          </cell>
          <cell r="AL26" t="str">
            <v>NULL</v>
          </cell>
          <cell r="AM26" t="str">
            <v>NULL</v>
          </cell>
          <cell r="AN26" t="str">
            <v>NULL</v>
          </cell>
          <cell r="AO26">
            <v>0.25</v>
          </cell>
          <cell r="AP26">
            <v>0.17073170731707299</v>
          </cell>
          <cell r="AQ26" t="str">
            <v>NULL</v>
          </cell>
          <cell r="AR26">
            <v>0.108626198083067</v>
          </cell>
          <cell r="AS26" t="str">
            <v>NULL</v>
          </cell>
          <cell r="AT26" t="str">
            <v/>
          </cell>
        </row>
        <row r="27">
          <cell r="A27">
            <v>101225</v>
          </cell>
          <cell r="B27">
            <v>3012062</v>
          </cell>
          <cell r="C27" t="str">
            <v>THAMES VIEW JUNIOR</v>
          </cell>
          <cell r="D27">
            <v>301</v>
          </cell>
          <cell r="E27" t="str">
            <v>PS</v>
          </cell>
          <cell r="F27" t="str">
            <v>NULL</v>
          </cell>
          <cell r="G27">
            <v>1</v>
          </cell>
          <cell r="H27">
            <v>409</v>
          </cell>
          <cell r="I27">
            <v>409</v>
          </cell>
          <cell r="J27">
            <v>0</v>
          </cell>
          <cell r="K27">
            <v>0</v>
          </cell>
          <cell r="L27">
            <v>0</v>
          </cell>
          <cell r="M27">
            <v>0</v>
          </cell>
          <cell r="N27">
            <v>0.42298288508557502</v>
          </cell>
          <cell r="O27">
            <v>0.57030000000000003</v>
          </cell>
          <cell r="P27" t="str">
            <v>NULL</v>
          </cell>
          <cell r="Q27" t="str">
            <v>NULL</v>
          </cell>
          <cell r="R27">
            <v>0</v>
          </cell>
          <cell r="S27">
            <v>2.47524752475248E-3</v>
          </cell>
          <cell r="T27">
            <v>7.4257425742574297E-3</v>
          </cell>
          <cell r="U27">
            <v>0.408415841584158</v>
          </cell>
          <cell r="V27">
            <v>2.72277227722772E-2</v>
          </cell>
          <cell r="W27">
            <v>0.54950495049504999</v>
          </cell>
          <cell r="X27">
            <v>4.9504950495049497E-3</v>
          </cell>
          <cell r="Y27" t="str">
            <v>NULL</v>
          </cell>
          <cell r="Z27" t="str">
            <v>NULL</v>
          </cell>
          <cell r="AA27" t="str">
            <v>NULL</v>
          </cell>
          <cell r="AB27" t="str">
            <v>NULL</v>
          </cell>
          <cell r="AC27" t="str">
            <v>NULL</v>
          </cell>
          <cell r="AD27" t="str">
            <v>NULL</v>
          </cell>
          <cell r="AE27" t="str">
            <v>NULL</v>
          </cell>
          <cell r="AF27">
            <v>2.6960784313725498E-2</v>
          </cell>
          <cell r="AG27">
            <v>6.1274509803921601E-2</v>
          </cell>
          <cell r="AH27">
            <v>0.24264705882352899</v>
          </cell>
          <cell r="AI27" t="str">
            <v>NULL</v>
          </cell>
          <cell r="AJ27" t="str">
            <v>NULL</v>
          </cell>
          <cell r="AK27" t="str">
            <v>NULL</v>
          </cell>
          <cell r="AL27" t="str">
            <v>NULL</v>
          </cell>
          <cell r="AM27" t="str">
            <v>NULL</v>
          </cell>
          <cell r="AN27" t="str">
            <v>NULL</v>
          </cell>
          <cell r="AO27">
            <v>0.17061611374407601</v>
          </cell>
          <cell r="AP27">
            <v>0.11848341232227499</v>
          </cell>
          <cell r="AQ27" t="str">
            <v>NULL</v>
          </cell>
          <cell r="AR27">
            <v>0.102689486552567</v>
          </cell>
          <cell r="AS27" t="str">
            <v>NULL</v>
          </cell>
          <cell r="AT27" t="str">
            <v/>
          </cell>
        </row>
        <row r="28">
          <cell r="A28">
            <v>101226</v>
          </cell>
          <cell r="B28">
            <v>3012063</v>
          </cell>
          <cell r="C28" t="str">
            <v>WILLIAM BELLAMY PRIMARY</v>
          </cell>
          <cell r="D28">
            <v>301</v>
          </cell>
          <cell r="E28" t="str">
            <v>PS</v>
          </cell>
          <cell r="F28" t="str">
            <v>NULL</v>
          </cell>
          <cell r="G28">
            <v>1</v>
          </cell>
          <cell r="H28">
            <v>828</v>
          </cell>
          <cell r="I28">
            <v>828</v>
          </cell>
          <cell r="J28">
            <v>0</v>
          </cell>
          <cell r="K28">
            <v>0</v>
          </cell>
          <cell r="L28">
            <v>0</v>
          </cell>
          <cell r="M28">
            <v>8</v>
          </cell>
          <cell r="N28">
            <v>0.42995169082125601</v>
          </cell>
          <cell r="O28">
            <v>0.51490243902439026</v>
          </cell>
          <cell r="P28" t="str">
            <v>NULL</v>
          </cell>
          <cell r="Q28" t="str">
            <v>NULL</v>
          </cell>
          <cell r="R28">
            <v>9.6735187424425596E-3</v>
          </cell>
          <cell r="S28">
            <v>7.2551390568319201E-3</v>
          </cell>
          <cell r="T28">
            <v>4.2321644498186199E-2</v>
          </cell>
          <cell r="U28">
            <v>0.28657799274486101</v>
          </cell>
          <cell r="V28">
            <v>0.32527206771463102</v>
          </cell>
          <cell r="W28">
            <v>0.122128174123337</v>
          </cell>
          <cell r="X28">
            <v>0.20677146311971001</v>
          </cell>
          <cell r="Y28" t="str">
            <v>NULL</v>
          </cell>
          <cell r="Z28" t="str">
            <v>NULL</v>
          </cell>
          <cell r="AA28" t="str">
            <v>NULL</v>
          </cell>
          <cell r="AB28" t="str">
            <v>NULL</v>
          </cell>
          <cell r="AC28" t="str">
            <v>NULL</v>
          </cell>
          <cell r="AD28" t="str">
            <v>NULL</v>
          </cell>
          <cell r="AE28" t="str">
            <v>NULL</v>
          </cell>
          <cell r="AF28">
            <v>9.8384728340675506E-2</v>
          </cell>
          <cell r="AG28">
            <v>0.154185022026432</v>
          </cell>
          <cell r="AH28">
            <v>0.22466960352422899</v>
          </cell>
          <cell r="AI28" t="str">
            <v>NULL</v>
          </cell>
          <cell r="AJ28" t="str">
            <v>NULL</v>
          </cell>
          <cell r="AK28" t="str">
            <v>NULL</v>
          </cell>
          <cell r="AL28">
            <v>5.4200542005420054E-3</v>
          </cell>
          <cell r="AM28">
            <v>5.4200542005420054E-3</v>
          </cell>
          <cell r="AN28">
            <v>4.0650406504065045E-3</v>
          </cell>
          <cell r="AO28">
            <v>0.26576576576576599</v>
          </cell>
          <cell r="AP28">
            <v>0.18918918918918901</v>
          </cell>
          <cell r="AQ28" t="str">
            <v>NULL</v>
          </cell>
          <cell r="AR28">
            <v>0.47826086956521702</v>
          </cell>
          <cell r="AS28" t="str">
            <v>NULL</v>
          </cell>
          <cell r="AT28" t="str">
            <v>Ever6, LAC and Reception uplift data derived by amalgamation with 3012022</v>
          </cell>
        </row>
        <row r="29">
          <cell r="A29">
            <v>101227</v>
          </cell>
          <cell r="B29">
            <v>3012064</v>
          </cell>
          <cell r="C29" t="str">
            <v>PARSLOES PRIMARY</v>
          </cell>
          <cell r="D29">
            <v>301</v>
          </cell>
          <cell r="E29" t="str">
            <v>PS</v>
          </cell>
          <cell r="F29" t="str">
            <v>NULL</v>
          </cell>
          <cell r="G29">
            <v>1</v>
          </cell>
          <cell r="H29">
            <v>469</v>
          </cell>
          <cell r="I29">
            <v>469</v>
          </cell>
          <cell r="J29">
            <v>0</v>
          </cell>
          <cell r="K29">
            <v>0</v>
          </cell>
          <cell r="L29">
            <v>0</v>
          </cell>
          <cell r="M29">
            <v>0</v>
          </cell>
          <cell r="N29">
            <v>0.33049040511727101</v>
          </cell>
          <cell r="O29">
            <v>0.46520000000000006</v>
          </cell>
          <cell r="P29" t="str">
            <v>NULL</v>
          </cell>
          <cell r="Q29" t="str">
            <v>NULL</v>
          </cell>
          <cell r="R29">
            <v>0</v>
          </cell>
          <cell r="S29">
            <v>2.13675213675214E-3</v>
          </cell>
          <cell r="T29">
            <v>2.13675213675214E-3</v>
          </cell>
          <cell r="U29">
            <v>0.44017094017093999</v>
          </cell>
          <cell r="V29">
            <v>0.51495726495726502</v>
          </cell>
          <cell r="W29">
            <v>3.63247863247863E-2</v>
          </cell>
          <cell r="X29">
            <v>4.2735042735042696E-3</v>
          </cell>
          <cell r="Y29" t="str">
            <v>NULL</v>
          </cell>
          <cell r="Z29" t="str">
            <v>NULL</v>
          </cell>
          <cell r="AA29" t="str">
            <v>NULL</v>
          </cell>
          <cell r="AB29" t="str">
            <v>NULL</v>
          </cell>
          <cell r="AC29" t="str">
            <v>NULL</v>
          </cell>
          <cell r="AD29" t="str">
            <v>NULL</v>
          </cell>
          <cell r="AE29" t="str">
            <v>NULL</v>
          </cell>
          <cell r="AF29">
            <v>7.25806451612903E-2</v>
          </cell>
          <cell r="AG29">
            <v>0.112903225806452</v>
          </cell>
          <cell r="AH29">
            <v>0.16397849462365599</v>
          </cell>
          <cell r="AI29" t="str">
            <v>NULL</v>
          </cell>
          <cell r="AJ29" t="str">
            <v>NULL</v>
          </cell>
          <cell r="AK29" t="str">
            <v>NULL</v>
          </cell>
          <cell r="AL29" t="str">
            <v>NULL</v>
          </cell>
          <cell r="AM29" t="str">
            <v>NULL</v>
          </cell>
          <cell r="AN29" t="str">
            <v>NULL</v>
          </cell>
          <cell r="AO29">
            <v>0.23109243697479001</v>
          </cell>
          <cell r="AP29">
            <v>0.14705882352941199</v>
          </cell>
          <cell r="AQ29" t="str">
            <v>NULL</v>
          </cell>
          <cell r="AR29">
            <v>8.9552238805970102E-2</v>
          </cell>
          <cell r="AS29" t="str">
            <v>NULL</v>
          </cell>
          <cell r="AT29" t="str">
            <v/>
          </cell>
        </row>
        <row r="30">
          <cell r="A30">
            <v>101228</v>
          </cell>
          <cell r="B30">
            <v>3012065</v>
          </cell>
          <cell r="C30" t="str">
            <v>Five Elms Primary School</v>
          </cell>
          <cell r="D30">
            <v>301</v>
          </cell>
          <cell r="E30" t="str">
            <v>PS</v>
          </cell>
          <cell r="F30" t="str">
            <v>NULL</v>
          </cell>
          <cell r="G30">
            <v>1</v>
          </cell>
          <cell r="H30">
            <v>451</v>
          </cell>
          <cell r="I30">
            <v>451</v>
          </cell>
          <cell r="J30">
            <v>0</v>
          </cell>
          <cell r="K30">
            <v>0</v>
          </cell>
          <cell r="L30">
            <v>0</v>
          </cell>
          <cell r="M30">
            <v>1</v>
          </cell>
          <cell r="N30">
            <v>0.33475479744136499</v>
          </cell>
          <cell r="O30">
            <v>0.41</v>
          </cell>
          <cell r="P30" t="str">
            <v>NULL</v>
          </cell>
          <cell r="Q30" t="str">
            <v>NULL</v>
          </cell>
          <cell r="R30">
            <v>1.07296137339056E-2</v>
          </cell>
          <cell r="S30">
            <v>4.29184549356223E-3</v>
          </cell>
          <cell r="T30">
            <v>2.3605150214592301E-2</v>
          </cell>
          <cell r="U30">
            <v>0.61587982832618005</v>
          </cell>
          <cell r="V30">
            <v>0.216738197424893</v>
          </cell>
          <cell r="W30">
            <v>0.105150214592275</v>
          </cell>
          <cell r="X30">
            <v>2.3605150214592301E-2</v>
          </cell>
          <cell r="Y30" t="str">
            <v>NULL</v>
          </cell>
          <cell r="Z30" t="str">
            <v>NULL</v>
          </cell>
          <cell r="AA30" t="str">
            <v>NULL</v>
          </cell>
          <cell r="AB30" t="str">
            <v>NULL</v>
          </cell>
          <cell r="AC30" t="str">
            <v>NULL</v>
          </cell>
          <cell r="AD30" t="str">
            <v>NULL</v>
          </cell>
          <cell r="AE30" t="str">
            <v>NULL</v>
          </cell>
          <cell r="AF30">
            <v>8.7071240105540904E-2</v>
          </cell>
          <cell r="AG30">
            <v>0.16886543535620099</v>
          </cell>
          <cell r="AH30">
            <v>0.23746701846965701</v>
          </cell>
          <cell r="AI30" t="str">
            <v>NULL</v>
          </cell>
          <cell r="AJ30" t="str">
            <v>NULL</v>
          </cell>
          <cell r="AK30" t="str">
            <v>NULL</v>
          </cell>
          <cell r="AL30">
            <v>9.1116173120728925E-3</v>
          </cell>
          <cell r="AM30">
            <v>9.1116173120728925E-3</v>
          </cell>
          <cell r="AN30">
            <v>9.1116173120728925E-3</v>
          </cell>
          <cell r="AO30">
            <v>0.16666666666666699</v>
          </cell>
          <cell r="AP30">
            <v>0.134146341463415</v>
          </cell>
          <cell r="AQ30" t="str">
            <v>NULL</v>
          </cell>
          <cell r="AR30">
            <v>0.13219616204690801</v>
          </cell>
          <cell r="AS30" t="str">
            <v>NULL</v>
          </cell>
          <cell r="AT30" t="str">
            <v/>
          </cell>
        </row>
        <row r="31">
          <cell r="A31">
            <v>101229</v>
          </cell>
          <cell r="B31">
            <v>3012066</v>
          </cell>
          <cell r="C31" t="str">
            <v>HENRY GREEN PRIMARY</v>
          </cell>
          <cell r="D31">
            <v>301</v>
          </cell>
          <cell r="E31" t="str">
            <v>PS</v>
          </cell>
          <cell r="F31" t="str">
            <v>NULL</v>
          </cell>
          <cell r="G31">
            <v>1</v>
          </cell>
          <cell r="H31">
            <v>411</v>
          </cell>
          <cell r="I31">
            <v>411</v>
          </cell>
          <cell r="J31">
            <v>0</v>
          </cell>
          <cell r="K31">
            <v>0</v>
          </cell>
          <cell r="L31">
            <v>0</v>
          </cell>
          <cell r="M31">
            <v>0</v>
          </cell>
          <cell r="N31">
            <v>0.37956204379561997</v>
          </cell>
          <cell r="O31">
            <v>0.46939999999999998</v>
          </cell>
          <cell r="P31" t="str">
            <v>NULL</v>
          </cell>
          <cell r="Q31" t="str">
            <v>NULL</v>
          </cell>
          <cell r="R31">
            <v>0</v>
          </cell>
          <cell r="S31">
            <v>2.5445292620865098E-3</v>
          </cell>
          <cell r="T31">
            <v>1.27226463104326E-2</v>
          </cell>
          <cell r="U31">
            <v>0.38422391857506399</v>
          </cell>
          <cell r="V31">
            <v>0.55725190839694705</v>
          </cell>
          <cell r="W31">
            <v>2.03562340966921E-2</v>
          </cell>
          <cell r="X31">
            <v>2.2900763358778602E-2</v>
          </cell>
          <cell r="Y31" t="str">
            <v>NULL</v>
          </cell>
          <cell r="Z31" t="str">
            <v>NULL</v>
          </cell>
          <cell r="AA31" t="str">
            <v>NULL</v>
          </cell>
          <cell r="AB31" t="str">
            <v>NULL</v>
          </cell>
          <cell r="AC31" t="str">
            <v>NULL</v>
          </cell>
          <cell r="AD31" t="str">
            <v>NULL</v>
          </cell>
          <cell r="AE31" t="str">
            <v>NULL</v>
          </cell>
          <cell r="AF31">
            <v>6.13496932515337E-2</v>
          </cell>
          <cell r="AG31">
            <v>0.14110429447852799</v>
          </cell>
          <cell r="AH31">
            <v>0.217791411042945</v>
          </cell>
          <cell r="AI31" t="str">
            <v>NULL</v>
          </cell>
          <cell r="AJ31" t="str">
            <v>NULL</v>
          </cell>
          <cell r="AK31" t="str">
            <v>NULL</v>
          </cell>
          <cell r="AL31" t="str">
            <v>NULL</v>
          </cell>
          <cell r="AM31" t="str">
            <v>NULL</v>
          </cell>
          <cell r="AN31" t="str">
            <v>NULL</v>
          </cell>
          <cell r="AO31">
            <v>0.24561403508771901</v>
          </cell>
          <cell r="AP31">
            <v>0.13157894736842099</v>
          </cell>
          <cell r="AQ31" t="str">
            <v>NULL</v>
          </cell>
          <cell r="AR31">
            <v>8.7591240875912399E-2</v>
          </cell>
          <cell r="AS31" t="str">
            <v>NULL</v>
          </cell>
          <cell r="AT31" t="str">
            <v/>
          </cell>
        </row>
        <row r="32">
          <cell r="A32">
            <v>101230</v>
          </cell>
          <cell r="B32">
            <v>3012067</v>
          </cell>
          <cell r="C32" t="str">
            <v>RODING PRIMARY</v>
          </cell>
          <cell r="D32">
            <v>301</v>
          </cell>
          <cell r="E32" t="str">
            <v>PS</v>
          </cell>
          <cell r="F32" t="str">
            <v>NULL</v>
          </cell>
          <cell r="G32">
            <v>1</v>
          </cell>
          <cell r="H32">
            <v>826</v>
          </cell>
          <cell r="I32">
            <v>826</v>
          </cell>
          <cell r="J32">
            <v>0</v>
          </cell>
          <cell r="K32">
            <v>0</v>
          </cell>
          <cell r="L32">
            <v>0</v>
          </cell>
          <cell r="M32">
            <v>0</v>
          </cell>
          <cell r="N32">
            <v>0.297820823244552</v>
          </cell>
          <cell r="O32">
            <v>0.40450000000000003</v>
          </cell>
          <cell r="P32" t="str">
            <v>NULL</v>
          </cell>
          <cell r="Q32" t="str">
            <v>NULL</v>
          </cell>
          <cell r="R32">
            <v>8.5470085470085496E-3</v>
          </cell>
          <cell r="S32">
            <v>8.5470085470085496E-3</v>
          </cell>
          <cell r="T32">
            <v>7.3260073260073303E-3</v>
          </cell>
          <cell r="U32">
            <v>0.62148962148962195</v>
          </cell>
          <cell r="V32">
            <v>0.23931623931623899</v>
          </cell>
          <cell r="W32">
            <v>0.11111111111111099</v>
          </cell>
          <cell r="X32">
            <v>3.66300366300366E-3</v>
          </cell>
          <cell r="Y32" t="str">
            <v>NULL</v>
          </cell>
          <cell r="Z32" t="str">
            <v>NULL</v>
          </cell>
          <cell r="AA32" t="str">
            <v>NULL</v>
          </cell>
          <cell r="AB32" t="str">
            <v>NULL</v>
          </cell>
          <cell r="AC32" t="str">
            <v>NULL</v>
          </cell>
          <cell r="AD32" t="str">
            <v>NULL</v>
          </cell>
          <cell r="AE32" t="str">
            <v>NULL</v>
          </cell>
          <cell r="AF32">
            <v>8.96656534954407E-2</v>
          </cell>
          <cell r="AG32">
            <v>0.18389057750759899</v>
          </cell>
          <cell r="AH32">
            <v>0.25987841945288798</v>
          </cell>
          <cell r="AI32" t="str">
            <v>NULL</v>
          </cell>
          <cell r="AJ32" t="str">
            <v>NULL</v>
          </cell>
          <cell r="AK32" t="str">
            <v>NULL</v>
          </cell>
          <cell r="AL32">
            <v>5.6577086280056579E-3</v>
          </cell>
          <cell r="AM32">
            <v>2.828854314002829E-3</v>
          </cell>
          <cell r="AN32">
            <v>1.4144271570014145E-3</v>
          </cell>
          <cell r="AO32">
            <v>0.31632653061224503</v>
          </cell>
          <cell r="AP32">
            <v>0.23061224489795901</v>
          </cell>
          <cell r="AQ32" t="str">
            <v>NULL</v>
          </cell>
          <cell r="AR32">
            <v>0.18765133171912801</v>
          </cell>
          <cell r="AS32" t="str">
            <v>NULL</v>
          </cell>
          <cell r="AT32" t="str">
            <v/>
          </cell>
        </row>
        <row r="33">
          <cell r="A33">
            <v>101231</v>
          </cell>
          <cell r="B33">
            <v>3012068</v>
          </cell>
          <cell r="C33" t="str">
            <v>Becontree Primary School</v>
          </cell>
          <cell r="D33">
            <v>301</v>
          </cell>
          <cell r="E33" t="str">
            <v>PS</v>
          </cell>
          <cell r="F33" t="str">
            <v>NULL</v>
          </cell>
          <cell r="G33">
            <v>1</v>
          </cell>
          <cell r="H33">
            <v>431</v>
          </cell>
          <cell r="I33">
            <v>431</v>
          </cell>
          <cell r="J33">
            <v>0</v>
          </cell>
          <cell r="K33">
            <v>0</v>
          </cell>
          <cell r="L33">
            <v>0</v>
          </cell>
          <cell r="M33">
            <v>6</v>
          </cell>
          <cell r="N33">
            <v>0.32946635730858498</v>
          </cell>
          <cell r="O33">
            <v>0.40369999999999995</v>
          </cell>
          <cell r="P33" t="str">
            <v>NULL</v>
          </cell>
          <cell r="Q33" t="str">
            <v>NULL</v>
          </cell>
          <cell r="R33">
            <v>6.96055684454756E-3</v>
          </cell>
          <cell r="S33">
            <v>0</v>
          </cell>
          <cell r="T33">
            <v>2.7842227378190299E-2</v>
          </cell>
          <cell r="U33">
            <v>0.55916473317865401</v>
          </cell>
          <cell r="V33">
            <v>0.364269141531323</v>
          </cell>
          <cell r="W33">
            <v>2.3201856148491899E-2</v>
          </cell>
          <cell r="X33">
            <v>1.8561484918793499E-2</v>
          </cell>
          <cell r="Y33" t="str">
            <v>NULL</v>
          </cell>
          <cell r="Z33" t="str">
            <v>NULL</v>
          </cell>
          <cell r="AA33" t="str">
            <v>NULL</v>
          </cell>
          <cell r="AB33" t="str">
            <v>NULL</v>
          </cell>
          <cell r="AC33" t="str">
            <v>NULL</v>
          </cell>
          <cell r="AD33" t="str">
            <v>NULL</v>
          </cell>
          <cell r="AE33" t="str">
            <v>NULL</v>
          </cell>
          <cell r="AF33">
            <v>0.12637362637362601</v>
          </cell>
          <cell r="AG33">
            <v>0.200549450549451</v>
          </cell>
          <cell r="AH33">
            <v>0.28296703296703302</v>
          </cell>
          <cell r="AI33" t="str">
            <v>NULL</v>
          </cell>
          <cell r="AJ33" t="str">
            <v>NULL</v>
          </cell>
          <cell r="AK33" t="str">
            <v>NULL</v>
          </cell>
          <cell r="AL33">
            <v>6.8807339449541288E-3</v>
          </cell>
          <cell r="AM33">
            <v>2.2935779816513763E-3</v>
          </cell>
          <cell r="AN33">
            <v>0</v>
          </cell>
          <cell r="AO33">
            <v>0.22413793103448301</v>
          </cell>
          <cell r="AP33">
            <v>0.181034482758621</v>
          </cell>
          <cell r="AQ33" t="str">
            <v>NULL</v>
          </cell>
          <cell r="AR33">
            <v>0.14617169373549899</v>
          </cell>
          <cell r="AS33" t="str">
            <v>NULL</v>
          </cell>
          <cell r="AT33" t="str">
            <v/>
          </cell>
        </row>
        <row r="34">
          <cell r="A34">
            <v>101232</v>
          </cell>
          <cell r="B34">
            <v>3012069</v>
          </cell>
          <cell r="C34" t="str">
            <v>JOHN PERRY PRIMARY</v>
          </cell>
          <cell r="D34">
            <v>301</v>
          </cell>
          <cell r="E34" t="str">
            <v>PS</v>
          </cell>
          <cell r="F34" t="str">
            <v>NULL</v>
          </cell>
          <cell r="G34">
            <v>1</v>
          </cell>
          <cell r="H34">
            <v>411</v>
          </cell>
          <cell r="I34">
            <v>411</v>
          </cell>
          <cell r="J34">
            <v>0</v>
          </cell>
          <cell r="K34">
            <v>0</v>
          </cell>
          <cell r="L34">
            <v>0</v>
          </cell>
          <cell r="M34">
            <v>1</v>
          </cell>
          <cell r="N34">
            <v>0.27619047619047599</v>
          </cell>
          <cell r="O34">
            <v>0.39240000000000003</v>
          </cell>
          <cell r="P34" t="str">
            <v>NULL</v>
          </cell>
          <cell r="Q34" t="str">
            <v>NULL</v>
          </cell>
          <cell r="R34">
            <v>1.4285714285714299E-2</v>
          </cell>
          <cell r="S34">
            <v>9.5238095238095195E-3</v>
          </cell>
          <cell r="T34">
            <v>3.8095238095238099E-2</v>
          </cell>
          <cell r="U34">
            <v>0.55238095238095197</v>
          </cell>
          <cell r="V34">
            <v>0.30476190476190501</v>
          </cell>
          <cell r="W34">
            <v>8.0952380952380998E-2</v>
          </cell>
          <cell r="X34">
            <v>0</v>
          </cell>
          <cell r="Y34" t="str">
            <v>NULL</v>
          </cell>
          <cell r="Z34" t="str">
            <v>NULL</v>
          </cell>
          <cell r="AA34" t="str">
            <v>NULL</v>
          </cell>
          <cell r="AB34" t="str">
            <v>NULL</v>
          </cell>
          <cell r="AC34" t="str">
            <v>NULL</v>
          </cell>
          <cell r="AD34" t="str">
            <v>NULL</v>
          </cell>
          <cell r="AE34" t="str">
            <v>NULL</v>
          </cell>
          <cell r="AF34">
            <v>8.9635854341736695E-2</v>
          </cell>
          <cell r="AG34">
            <v>0.15686274509803899</v>
          </cell>
          <cell r="AH34">
            <v>0.23529411764705899</v>
          </cell>
          <cell r="AI34" t="str">
            <v>NULL</v>
          </cell>
          <cell r="AJ34" t="str">
            <v>NULL</v>
          </cell>
          <cell r="AK34" t="str">
            <v>NULL</v>
          </cell>
          <cell r="AL34" t="str">
            <v>NULL</v>
          </cell>
          <cell r="AM34" t="str">
            <v>NULL</v>
          </cell>
          <cell r="AN34" t="str">
            <v>NULL</v>
          </cell>
          <cell r="AO34">
            <v>0.16450216450216501</v>
          </cell>
          <cell r="AP34">
            <v>0.12554112554112601</v>
          </cell>
          <cell r="AQ34" t="str">
            <v>NULL</v>
          </cell>
          <cell r="AR34">
            <v>0.13809523809523799</v>
          </cell>
          <cell r="AS34" t="str">
            <v>NULL</v>
          </cell>
          <cell r="AT34" t="str">
            <v/>
          </cell>
        </row>
        <row r="35">
          <cell r="A35">
            <v>130357</v>
          </cell>
          <cell r="B35">
            <v>3012070</v>
          </cell>
          <cell r="C35" t="str">
            <v>RICHARD ALIBON PRIMARY</v>
          </cell>
          <cell r="D35">
            <v>301</v>
          </cell>
          <cell r="E35" t="str">
            <v>PS</v>
          </cell>
          <cell r="F35" t="str">
            <v>NULL</v>
          </cell>
          <cell r="G35">
            <v>1</v>
          </cell>
          <cell r="H35">
            <v>493</v>
          </cell>
          <cell r="I35">
            <v>493</v>
          </cell>
          <cell r="J35">
            <v>0</v>
          </cell>
          <cell r="K35">
            <v>0</v>
          </cell>
          <cell r="L35">
            <v>0</v>
          </cell>
          <cell r="M35">
            <v>2</v>
          </cell>
          <cell r="N35">
            <v>0.33333333333333298</v>
          </cell>
          <cell r="O35">
            <v>0.43329999999999996</v>
          </cell>
          <cell r="P35" t="str">
            <v>NULL</v>
          </cell>
          <cell r="Q35" t="str">
            <v>NULL</v>
          </cell>
          <cell r="R35">
            <v>1.9607843137254902E-2</v>
          </cell>
          <cell r="S35">
            <v>5.8823529411764696E-3</v>
          </cell>
          <cell r="T35">
            <v>1.5686274509803901E-2</v>
          </cell>
          <cell r="U35">
            <v>0.46666666666666701</v>
          </cell>
          <cell r="V35">
            <v>0.45098039215686297</v>
          </cell>
          <cell r="W35">
            <v>2.54901960784314E-2</v>
          </cell>
          <cell r="X35">
            <v>1.5686274509803901E-2</v>
          </cell>
          <cell r="Y35" t="str">
            <v>NULL</v>
          </cell>
          <cell r="Z35" t="str">
            <v>NULL</v>
          </cell>
          <cell r="AA35" t="str">
            <v>NULL</v>
          </cell>
          <cell r="AB35" t="str">
            <v>NULL</v>
          </cell>
          <cell r="AC35" t="str">
            <v>NULL</v>
          </cell>
          <cell r="AD35" t="str">
            <v>NULL</v>
          </cell>
          <cell r="AE35" t="str">
            <v>NULL</v>
          </cell>
          <cell r="AF35">
            <v>0.10638297872340401</v>
          </cell>
          <cell r="AG35">
            <v>0.16784869976359301</v>
          </cell>
          <cell r="AH35">
            <v>0.23167848699763599</v>
          </cell>
          <cell r="AI35" t="str">
            <v>NULL</v>
          </cell>
          <cell r="AJ35" t="str">
            <v>NULL</v>
          </cell>
          <cell r="AK35" t="str">
            <v>NULL</v>
          </cell>
          <cell r="AL35">
            <v>1.8480492813141684E-2</v>
          </cell>
          <cell r="AM35">
            <v>8.2135523613963042E-3</v>
          </cell>
          <cell r="AN35">
            <v>6.1601642710472282E-3</v>
          </cell>
          <cell r="AO35">
            <v>0.32508833922261499</v>
          </cell>
          <cell r="AP35">
            <v>0.22261484098939899</v>
          </cell>
          <cell r="AQ35" t="str">
            <v>NULL</v>
          </cell>
          <cell r="AR35">
            <v>0.12670565302144199</v>
          </cell>
          <cell r="AS35" t="str">
            <v>NULL</v>
          </cell>
          <cell r="AT35" t="str">
            <v/>
          </cell>
        </row>
        <row r="36">
          <cell r="A36">
            <v>130340</v>
          </cell>
          <cell r="B36">
            <v>3012071</v>
          </cell>
          <cell r="C36" t="str">
            <v>MONTEAGLE PRIMARY</v>
          </cell>
          <cell r="D36">
            <v>301</v>
          </cell>
          <cell r="E36" t="str">
            <v>PS</v>
          </cell>
          <cell r="F36" t="str">
            <v>NULL</v>
          </cell>
          <cell r="G36">
            <v>1</v>
          </cell>
          <cell r="H36">
            <v>640</v>
          </cell>
          <cell r="I36">
            <v>640</v>
          </cell>
          <cell r="J36">
            <v>0</v>
          </cell>
          <cell r="K36">
            <v>0</v>
          </cell>
          <cell r="L36">
            <v>0</v>
          </cell>
          <cell r="M36">
            <v>5</v>
          </cell>
          <cell r="N36">
            <v>0.335403726708075</v>
          </cell>
          <cell r="O36">
            <v>0.45539999999999997</v>
          </cell>
          <cell r="P36" t="str">
            <v>NULL</v>
          </cell>
          <cell r="Q36" t="str">
            <v>NULL</v>
          </cell>
          <cell r="R36">
            <v>1.5600624024960999E-3</v>
          </cell>
          <cell r="S36">
            <v>1.4040561622464901E-2</v>
          </cell>
          <cell r="T36">
            <v>6.2402496099843996E-3</v>
          </cell>
          <cell r="U36">
            <v>0.48829953198127901</v>
          </cell>
          <cell r="V36">
            <v>0.260530421216849</v>
          </cell>
          <cell r="W36">
            <v>0.216848673946958</v>
          </cell>
          <cell r="X36">
            <v>1.2480499219968799E-2</v>
          </cell>
          <cell r="Y36" t="str">
            <v>NULL</v>
          </cell>
          <cell r="Z36" t="str">
            <v>NULL</v>
          </cell>
          <cell r="AA36" t="str">
            <v>NULL</v>
          </cell>
          <cell r="AB36" t="str">
            <v>NULL</v>
          </cell>
          <cell r="AC36" t="str">
            <v>NULL</v>
          </cell>
          <cell r="AD36" t="str">
            <v>NULL</v>
          </cell>
          <cell r="AE36" t="str">
            <v>NULL</v>
          </cell>
          <cell r="AF36">
            <v>0.106425702811245</v>
          </cell>
          <cell r="AG36">
            <v>0.22690763052208801</v>
          </cell>
          <cell r="AH36">
            <v>0.33534136546184701</v>
          </cell>
          <cell r="AI36" t="str">
            <v>NULL</v>
          </cell>
          <cell r="AJ36" t="str">
            <v>NULL</v>
          </cell>
          <cell r="AK36" t="str">
            <v>NULL</v>
          </cell>
          <cell r="AL36">
            <v>3.2414910858995136E-3</v>
          </cell>
          <cell r="AM36">
            <v>3.2414910858995136E-3</v>
          </cell>
          <cell r="AN36">
            <v>1.6207455429497568E-3</v>
          </cell>
          <cell r="AO36">
            <v>0.20552147239263799</v>
          </cell>
          <cell r="AP36">
            <v>0.14417177914110399</v>
          </cell>
          <cell r="AQ36" t="str">
            <v>NULL</v>
          </cell>
          <cell r="AR36">
            <v>0.161490683229814</v>
          </cell>
          <cell r="AS36" t="str">
            <v>NULL</v>
          </cell>
          <cell r="AT36" t="str">
            <v/>
          </cell>
        </row>
        <row r="37">
          <cell r="A37">
            <v>130919</v>
          </cell>
          <cell r="B37">
            <v>3012072</v>
          </cell>
          <cell r="C37" t="str">
            <v>GODWIN PRIMARY</v>
          </cell>
          <cell r="D37">
            <v>301</v>
          </cell>
          <cell r="E37" t="str">
            <v>PS</v>
          </cell>
          <cell r="F37" t="str">
            <v>NULL</v>
          </cell>
          <cell r="G37">
            <v>1</v>
          </cell>
          <cell r="H37">
            <v>471</v>
          </cell>
          <cell r="I37">
            <v>471</v>
          </cell>
          <cell r="J37">
            <v>0</v>
          </cell>
          <cell r="K37">
            <v>0</v>
          </cell>
          <cell r="L37">
            <v>0</v>
          </cell>
          <cell r="M37">
            <v>2</v>
          </cell>
          <cell r="N37">
            <v>0.30997876857749501</v>
          </cell>
          <cell r="O37">
            <v>0.41399999999999998</v>
          </cell>
          <cell r="P37" t="str">
            <v>NULL</v>
          </cell>
          <cell r="Q37" t="str">
            <v>NULL</v>
          </cell>
          <cell r="R37">
            <v>4.3103448275862103E-3</v>
          </cell>
          <cell r="S37">
            <v>2.1551724137930999E-3</v>
          </cell>
          <cell r="T37">
            <v>8.6206896551724102E-3</v>
          </cell>
          <cell r="U37">
            <v>0.45258620689655199</v>
          </cell>
          <cell r="V37">
            <v>0.5</v>
          </cell>
          <cell r="W37">
            <v>3.0172413793103502E-2</v>
          </cell>
          <cell r="X37">
            <v>2.1551724137930999E-3</v>
          </cell>
          <cell r="Y37" t="str">
            <v>NULL</v>
          </cell>
          <cell r="Z37" t="str">
            <v>NULL</v>
          </cell>
          <cell r="AA37" t="str">
            <v>NULL</v>
          </cell>
          <cell r="AB37" t="str">
            <v>NULL</v>
          </cell>
          <cell r="AC37" t="str">
            <v>NULL</v>
          </cell>
          <cell r="AD37" t="str">
            <v>NULL</v>
          </cell>
          <cell r="AE37" t="str">
            <v>NULL</v>
          </cell>
          <cell r="AF37">
            <v>8.6614173228346497E-2</v>
          </cell>
          <cell r="AG37">
            <v>0.144356955380577</v>
          </cell>
          <cell r="AH37">
            <v>0.19422572178477701</v>
          </cell>
          <cell r="AI37" t="str">
            <v>NULL</v>
          </cell>
          <cell r="AJ37" t="str">
            <v>NULL</v>
          </cell>
          <cell r="AK37" t="str">
            <v>NULL</v>
          </cell>
          <cell r="AL37">
            <v>2.2624434389140274E-3</v>
          </cell>
          <cell r="AM37">
            <v>2.2624434389140274E-3</v>
          </cell>
          <cell r="AN37">
            <v>2.2624434389140274E-3</v>
          </cell>
          <cell r="AO37">
            <v>0.216</v>
          </cell>
          <cell r="AP37">
            <v>0.152</v>
          </cell>
          <cell r="AQ37" t="str">
            <v>NULL</v>
          </cell>
          <cell r="AR37">
            <v>9.76645435244161E-2</v>
          </cell>
          <cell r="AS37" t="str">
            <v>NULL</v>
          </cell>
          <cell r="AT37" t="str">
            <v/>
          </cell>
        </row>
        <row r="38">
          <cell r="A38">
            <v>131844</v>
          </cell>
          <cell r="B38">
            <v>3012073</v>
          </cell>
          <cell r="C38" t="str">
            <v>HUNTERS HALL PRIMARY</v>
          </cell>
          <cell r="D38">
            <v>301</v>
          </cell>
          <cell r="E38" t="str">
            <v>PS</v>
          </cell>
          <cell r="F38" t="str">
            <v>NULL</v>
          </cell>
          <cell r="G38">
            <v>1</v>
          </cell>
          <cell r="H38">
            <v>617</v>
          </cell>
          <cell r="I38">
            <v>617</v>
          </cell>
          <cell r="J38">
            <v>0</v>
          </cell>
          <cell r="K38">
            <v>0</v>
          </cell>
          <cell r="L38">
            <v>0</v>
          </cell>
          <cell r="M38">
            <v>0</v>
          </cell>
          <cell r="N38">
            <v>0.27955271565495199</v>
          </cell>
          <cell r="O38">
            <v>0.38919999999999999</v>
          </cell>
          <cell r="P38" t="str">
            <v>NULL</v>
          </cell>
          <cell r="Q38" t="str">
            <v>NULL</v>
          </cell>
          <cell r="R38">
            <v>6.3897763578274801E-3</v>
          </cell>
          <cell r="S38">
            <v>3.1948881789137401E-3</v>
          </cell>
          <cell r="T38">
            <v>0.15974440894568701</v>
          </cell>
          <cell r="U38">
            <v>0.34824281150159703</v>
          </cell>
          <cell r="V38">
            <v>0.45846645367412098</v>
          </cell>
          <cell r="W38">
            <v>2.07667731629393E-2</v>
          </cell>
          <cell r="X38">
            <v>3.1948881789137401E-3</v>
          </cell>
          <cell r="Y38" t="str">
            <v>NULL</v>
          </cell>
          <cell r="Z38" t="str">
            <v>NULL</v>
          </cell>
          <cell r="AA38" t="str">
            <v>NULL</v>
          </cell>
          <cell r="AB38" t="str">
            <v>NULL</v>
          </cell>
          <cell r="AC38" t="str">
            <v>NULL</v>
          </cell>
          <cell r="AD38" t="str">
            <v>NULL</v>
          </cell>
          <cell r="AE38" t="str">
            <v>NULL</v>
          </cell>
          <cell r="AF38">
            <v>5.22388059701493E-2</v>
          </cell>
          <cell r="AG38">
            <v>0.104477611940299</v>
          </cell>
          <cell r="AH38">
            <v>0.164179104477612</v>
          </cell>
          <cell r="AI38" t="str">
            <v>NULL</v>
          </cell>
          <cell r="AJ38" t="str">
            <v>NULL</v>
          </cell>
          <cell r="AK38" t="str">
            <v>NULL</v>
          </cell>
          <cell r="AL38">
            <v>1.5822784810126582E-3</v>
          </cell>
          <cell r="AM38">
            <v>1.5822784810126582E-3</v>
          </cell>
          <cell r="AN38">
            <v>1.5822784810126582E-3</v>
          </cell>
          <cell r="AO38">
            <v>0.28985507246376802</v>
          </cell>
          <cell r="AP38">
            <v>0.21159420289855099</v>
          </cell>
          <cell r="AQ38" t="str">
            <v>NULL</v>
          </cell>
          <cell r="AR38">
            <v>7.3482428115015999E-2</v>
          </cell>
          <cell r="AS38" t="str">
            <v>NULL</v>
          </cell>
          <cell r="AT38" t="str">
            <v/>
          </cell>
        </row>
        <row r="39">
          <cell r="A39">
            <v>131845</v>
          </cell>
          <cell r="B39">
            <v>3012074</v>
          </cell>
          <cell r="C39" t="str">
            <v>SOUTHWOOD PRIMARY</v>
          </cell>
          <cell r="D39">
            <v>301</v>
          </cell>
          <cell r="E39" t="str">
            <v>PS</v>
          </cell>
          <cell r="F39" t="str">
            <v>NULL</v>
          </cell>
          <cell r="G39">
            <v>1</v>
          </cell>
          <cell r="H39">
            <v>451</v>
          </cell>
          <cell r="I39">
            <v>451</v>
          </cell>
          <cell r="J39">
            <v>0</v>
          </cell>
          <cell r="K39">
            <v>0</v>
          </cell>
          <cell r="L39">
            <v>0</v>
          </cell>
          <cell r="M39">
            <v>1</v>
          </cell>
          <cell r="N39">
            <v>0.28603104212860297</v>
          </cell>
          <cell r="O39">
            <v>0.4118</v>
          </cell>
          <cell r="P39" t="str">
            <v>NULL</v>
          </cell>
          <cell r="Q39" t="str">
            <v>NULL</v>
          </cell>
          <cell r="R39">
            <v>1.3333333333333299E-2</v>
          </cell>
          <cell r="S39">
            <v>2.2222222222222201E-3</v>
          </cell>
          <cell r="T39">
            <v>1.7777777777777799E-2</v>
          </cell>
          <cell r="U39">
            <v>0.62888888888888905</v>
          </cell>
          <cell r="V39">
            <v>0.30666666666666698</v>
          </cell>
          <cell r="W39">
            <v>2.66666666666667E-2</v>
          </cell>
          <cell r="X39">
            <v>4.4444444444444401E-3</v>
          </cell>
          <cell r="Y39" t="str">
            <v>NULL</v>
          </cell>
          <cell r="Z39" t="str">
            <v>NULL</v>
          </cell>
          <cell r="AA39" t="str">
            <v>NULL</v>
          </cell>
          <cell r="AB39" t="str">
            <v>NULL</v>
          </cell>
          <cell r="AC39" t="str">
            <v>NULL</v>
          </cell>
          <cell r="AD39" t="str">
            <v>NULL</v>
          </cell>
          <cell r="AE39" t="str">
            <v>NULL</v>
          </cell>
          <cell r="AF39">
            <v>0.114206128133705</v>
          </cell>
          <cell r="AG39">
            <v>0.17827298050139301</v>
          </cell>
          <cell r="AH39">
            <v>0.247910863509749</v>
          </cell>
          <cell r="AI39" t="str">
            <v>NULL</v>
          </cell>
          <cell r="AJ39" t="str">
            <v>NULL</v>
          </cell>
          <cell r="AK39" t="str">
            <v>NULL</v>
          </cell>
          <cell r="AL39">
            <v>1.2254901960784314E-2</v>
          </cell>
          <cell r="AM39">
            <v>1.2254901960784314E-2</v>
          </cell>
          <cell r="AN39">
            <v>1.2254901960784314E-2</v>
          </cell>
          <cell r="AO39">
            <v>0.35064935064935099</v>
          </cell>
          <cell r="AP39">
            <v>0.25108225108225102</v>
          </cell>
          <cell r="AQ39" t="str">
            <v>NULL</v>
          </cell>
          <cell r="AR39">
            <v>9.0909090909090898E-2</v>
          </cell>
          <cell r="AS39" t="str">
            <v>NULL</v>
          </cell>
          <cell r="AT39" t="str">
            <v/>
          </cell>
        </row>
        <row r="40">
          <cell r="A40">
            <v>131775</v>
          </cell>
          <cell r="B40">
            <v>3012075</v>
          </cell>
          <cell r="C40" t="str">
            <v>GASCOIGNE PRIMARY SCHOOL</v>
          </cell>
          <cell r="D40">
            <v>301</v>
          </cell>
          <cell r="E40" t="str">
            <v>PS</v>
          </cell>
          <cell r="F40" t="str">
            <v>NULL</v>
          </cell>
          <cell r="G40">
            <v>1</v>
          </cell>
          <cell r="H40">
            <v>959</v>
          </cell>
          <cell r="I40">
            <v>959</v>
          </cell>
          <cell r="J40">
            <v>0</v>
          </cell>
          <cell r="K40">
            <v>0</v>
          </cell>
          <cell r="L40">
            <v>0</v>
          </cell>
          <cell r="M40">
            <v>0</v>
          </cell>
          <cell r="N40">
            <v>0.494264859228363</v>
          </cell>
          <cell r="O40">
            <v>0.55010000000000003</v>
          </cell>
          <cell r="P40" t="str">
            <v>NULL</v>
          </cell>
          <cell r="Q40" t="str">
            <v>NULL</v>
          </cell>
          <cell r="R40">
            <v>1.04931794333683E-3</v>
          </cell>
          <cell r="S40">
            <v>3.0430220356768099E-2</v>
          </cell>
          <cell r="T40">
            <v>5.2465897166841602E-3</v>
          </cell>
          <cell r="U40">
            <v>0.139559286463799</v>
          </cell>
          <cell r="V40">
            <v>0.28121720881427098</v>
          </cell>
          <cell r="W40">
            <v>0.35571878279118602</v>
          </cell>
          <cell r="X40">
            <v>0.18677859391395599</v>
          </cell>
          <cell r="Y40" t="str">
            <v>NULL</v>
          </cell>
          <cell r="Z40" t="str">
            <v>NULL</v>
          </cell>
          <cell r="AA40" t="str">
            <v>NULL</v>
          </cell>
          <cell r="AB40" t="str">
            <v>NULL</v>
          </cell>
          <cell r="AC40" t="str">
            <v>NULL</v>
          </cell>
          <cell r="AD40" t="str">
            <v>NULL</v>
          </cell>
          <cell r="AE40" t="str">
            <v>NULL</v>
          </cell>
          <cell r="AF40">
            <v>0.17857142857142899</v>
          </cell>
          <cell r="AG40">
            <v>0.32881773399014802</v>
          </cell>
          <cell r="AH40">
            <v>0.47660098522167499</v>
          </cell>
          <cell r="AI40" t="str">
            <v>NULL</v>
          </cell>
          <cell r="AJ40" t="str">
            <v>NULL</v>
          </cell>
          <cell r="AK40" t="str">
            <v>NULL</v>
          </cell>
          <cell r="AL40">
            <v>2.1528525296017221E-3</v>
          </cell>
          <cell r="AM40">
            <v>2.1528525296017221E-3</v>
          </cell>
          <cell r="AN40">
            <v>2.1528525296017221E-3</v>
          </cell>
          <cell r="AO40">
            <v>0.300934579439252</v>
          </cell>
          <cell r="AP40">
            <v>0.21308411214953299</v>
          </cell>
          <cell r="AQ40" t="str">
            <v>NULL</v>
          </cell>
          <cell r="AR40">
            <v>0.147028154327424</v>
          </cell>
          <cell r="AS40" t="str">
            <v>NULL</v>
          </cell>
          <cell r="AT40" t="str">
            <v/>
          </cell>
        </row>
        <row r="41">
          <cell r="A41">
            <v>101233</v>
          </cell>
          <cell r="B41">
            <v>3013300</v>
          </cell>
          <cell r="C41" t="str">
            <v>ST.  MARGARET'S Church of England PRIMARY School</v>
          </cell>
          <cell r="D41">
            <v>301</v>
          </cell>
          <cell r="E41" t="str">
            <v>PS</v>
          </cell>
          <cell r="F41" t="str">
            <v>NULL</v>
          </cell>
          <cell r="G41">
            <v>1</v>
          </cell>
          <cell r="H41">
            <v>412</v>
          </cell>
          <cell r="I41">
            <v>412</v>
          </cell>
          <cell r="J41">
            <v>0</v>
          </cell>
          <cell r="K41">
            <v>0</v>
          </cell>
          <cell r="L41">
            <v>0</v>
          </cell>
          <cell r="M41">
            <v>0</v>
          </cell>
          <cell r="N41">
            <v>0.15048543689320401</v>
          </cell>
          <cell r="O41">
            <v>0.2293</v>
          </cell>
          <cell r="P41" t="str">
            <v>NULL</v>
          </cell>
          <cell r="Q41" t="str">
            <v>NULL</v>
          </cell>
          <cell r="R41">
            <v>9.7560975609756097E-3</v>
          </cell>
          <cell r="S41">
            <v>5.12195121951219E-2</v>
          </cell>
          <cell r="T41">
            <v>1.9512195121951199E-2</v>
          </cell>
          <cell r="U41">
            <v>0.27804878048780501</v>
          </cell>
          <cell r="V41">
            <v>0.2</v>
          </cell>
          <cell r="W41">
            <v>0.34634146341463401</v>
          </cell>
          <cell r="X41">
            <v>9.5121951219512196E-2</v>
          </cell>
          <cell r="Y41" t="str">
            <v>NULL</v>
          </cell>
          <cell r="Z41" t="str">
            <v>NULL</v>
          </cell>
          <cell r="AA41" t="str">
            <v>NULL</v>
          </cell>
          <cell r="AB41" t="str">
            <v>NULL</v>
          </cell>
          <cell r="AC41" t="str">
            <v>NULL</v>
          </cell>
          <cell r="AD41" t="str">
            <v>NULL</v>
          </cell>
          <cell r="AE41" t="str">
            <v>NULL</v>
          </cell>
          <cell r="AF41">
            <v>0.11965811965812</v>
          </cell>
          <cell r="AG41">
            <v>0.22507122507122501</v>
          </cell>
          <cell r="AH41">
            <v>0.30484330484330502</v>
          </cell>
          <cell r="AI41" t="str">
            <v>NULL</v>
          </cell>
          <cell r="AJ41" t="str">
            <v>NULL</v>
          </cell>
          <cell r="AK41" t="str">
            <v>NULL</v>
          </cell>
          <cell r="AL41">
            <v>2.4390243902439024E-3</v>
          </cell>
          <cell r="AM41">
            <v>0</v>
          </cell>
          <cell r="AN41">
            <v>0</v>
          </cell>
          <cell r="AO41">
            <v>0.23043478260869599</v>
          </cell>
          <cell r="AP41">
            <v>0.16086956521739099</v>
          </cell>
          <cell r="AQ41" t="str">
            <v>NULL</v>
          </cell>
          <cell r="AR41">
            <v>6.5533980582524298E-2</v>
          </cell>
          <cell r="AS41" t="str">
            <v>NULL</v>
          </cell>
          <cell r="AT41" t="str">
            <v/>
          </cell>
        </row>
        <row r="42">
          <cell r="A42">
            <v>101234</v>
          </cell>
          <cell r="B42">
            <v>3013301</v>
          </cell>
          <cell r="C42" t="str">
            <v>WILLIAM FORD C of E JUNIOR</v>
          </cell>
          <cell r="D42">
            <v>301</v>
          </cell>
          <cell r="E42" t="str">
            <v>PS</v>
          </cell>
          <cell r="F42" t="str">
            <v>NULL</v>
          </cell>
          <cell r="G42">
            <v>1</v>
          </cell>
          <cell r="H42">
            <v>353</v>
          </cell>
          <cell r="I42">
            <v>353</v>
          </cell>
          <cell r="J42">
            <v>0</v>
          </cell>
          <cell r="K42">
            <v>0</v>
          </cell>
          <cell r="L42">
            <v>0</v>
          </cell>
          <cell r="M42">
            <v>0</v>
          </cell>
          <cell r="N42">
            <v>0.27195467422096298</v>
          </cell>
          <cell r="O42">
            <v>0.39649999999999996</v>
          </cell>
          <cell r="P42" t="str">
            <v>NULL</v>
          </cell>
          <cell r="Q42" t="str">
            <v>NULL</v>
          </cell>
          <cell r="R42">
            <v>1.1331444759206799E-2</v>
          </cell>
          <cell r="S42">
            <v>1.1331444759206799E-2</v>
          </cell>
          <cell r="T42">
            <v>1.69971671388102E-2</v>
          </cell>
          <cell r="U42">
            <v>0.291784702549575</v>
          </cell>
          <cell r="V42">
            <v>0.52974504249291798</v>
          </cell>
          <cell r="W42">
            <v>0.13881019830028299</v>
          </cell>
          <cell r="X42">
            <v>0</v>
          </cell>
          <cell r="Y42" t="str">
            <v>NULL</v>
          </cell>
          <cell r="Z42" t="str">
            <v>NULL</v>
          </cell>
          <cell r="AA42" t="str">
            <v>NULL</v>
          </cell>
          <cell r="AB42" t="str">
            <v>NULL</v>
          </cell>
          <cell r="AC42" t="str">
            <v>NULL</v>
          </cell>
          <cell r="AD42" t="str">
            <v>NULL</v>
          </cell>
          <cell r="AE42" t="str">
            <v>NULL</v>
          </cell>
          <cell r="AF42">
            <v>0</v>
          </cell>
          <cell r="AG42">
            <v>0</v>
          </cell>
          <cell r="AH42">
            <v>0.117816091954023</v>
          </cell>
          <cell r="AI42" t="str">
            <v>NULL</v>
          </cell>
          <cell r="AJ42" t="str">
            <v>NULL</v>
          </cell>
          <cell r="AK42" t="str">
            <v>NULL</v>
          </cell>
          <cell r="AL42">
            <v>2.9154518950437317E-3</v>
          </cell>
          <cell r="AM42">
            <v>2.9154518950437317E-3</v>
          </cell>
          <cell r="AN42">
            <v>2.9154518950437317E-3</v>
          </cell>
          <cell r="AO42">
            <v>0.32558139534883701</v>
          </cell>
          <cell r="AP42">
            <v>0.26162790697674398</v>
          </cell>
          <cell r="AQ42" t="str">
            <v>NULL</v>
          </cell>
          <cell r="AR42">
            <v>0.10481586402266301</v>
          </cell>
          <cell r="AS42" t="str">
            <v>NULL</v>
          </cell>
          <cell r="AT42" t="str">
            <v/>
          </cell>
        </row>
        <row r="43">
          <cell r="A43">
            <v>101235</v>
          </cell>
          <cell r="B43">
            <v>3013500</v>
          </cell>
          <cell r="C43" t="str">
            <v>ST JOSEPHS RC PRIMARY (BARKING)</v>
          </cell>
          <cell r="D43">
            <v>301</v>
          </cell>
          <cell r="E43" t="str">
            <v>PS</v>
          </cell>
          <cell r="F43" t="str">
            <v>NULL</v>
          </cell>
          <cell r="G43">
            <v>1</v>
          </cell>
          <cell r="H43">
            <v>294</v>
          </cell>
          <cell r="I43">
            <v>294</v>
          </cell>
          <cell r="J43">
            <v>0</v>
          </cell>
          <cell r="K43">
            <v>0</v>
          </cell>
          <cell r="L43">
            <v>0</v>
          </cell>
          <cell r="M43">
            <v>0</v>
          </cell>
          <cell r="N43">
            <v>0.21768707482993199</v>
          </cell>
          <cell r="O43">
            <v>0.27479999999999999</v>
          </cell>
          <cell r="P43" t="str">
            <v>NULL</v>
          </cell>
          <cell r="Q43" t="str">
            <v>NULL</v>
          </cell>
          <cell r="R43">
            <v>6.8493150684931503E-3</v>
          </cell>
          <cell r="S43">
            <v>6.1643835616438401E-2</v>
          </cell>
          <cell r="T43">
            <v>3.0821917808219201E-2</v>
          </cell>
          <cell r="U43">
            <v>0.27397260273972601</v>
          </cell>
          <cell r="V43">
            <v>0.20890410958904099</v>
          </cell>
          <cell r="W43">
            <v>0.284246575342466</v>
          </cell>
          <cell r="X43">
            <v>0.133561643835616</v>
          </cell>
          <cell r="Y43" t="str">
            <v>NULL</v>
          </cell>
          <cell r="Z43" t="str">
            <v>NULL</v>
          </cell>
          <cell r="AA43" t="str">
            <v>NULL</v>
          </cell>
          <cell r="AB43" t="str">
            <v>NULL</v>
          </cell>
          <cell r="AC43" t="str">
            <v>NULL</v>
          </cell>
          <cell r="AD43" t="str">
            <v>NULL</v>
          </cell>
          <cell r="AE43" t="str">
            <v>NULL</v>
          </cell>
          <cell r="AF43">
            <v>0.20425531914893599</v>
          </cell>
          <cell r="AG43">
            <v>0.38297872340425498</v>
          </cell>
          <cell r="AH43">
            <v>0.45957446808510599</v>
          </cell>
          <cell r="AI43" t="str">
            <v>NULL</v>
          </cell>
          <cell r="AJ43" t="str">
            <v>NULL</v>
          </cell>
          <cell r="AK43" t="str">
            <v>NULL</v>
          </cell>
          <cell r="AL43">
            <v>3.8167938931297708E-3</v>
          </cell>
          <cell r="AM43">
            <v>3.8167938931297708E-3</v>
          </cell>
          <cell r="AN43">
            <v>3.8167938931297708E-3</v>
          </cell>
          <cell r="AO43">
            <v>0.18965517241379301</v>
          </cell>
          <cell r="AP43">
            <v>0.109195402298851</v>
          </cell>
          <cell r="AQ43" t="str">
            <v>NULL</v>
          </cell>
          <cell r="AR43">
            <v>2.7210884353741499E-2</v>
          </cell>
          <cell r="AS43" t="str">
            <v>NULL</v>
          </cell>
          <cell r="AT43" t="str">
            <v/>
          </cell>
        </row>
        <row r="44">
          <cell r="A44">
            <v>101236</v>
          </cell>
          <cell r="B44">
            <v>3013502</v>
          </cell>
          <cell r="C44" t="str">
            <v>ST JOSEPHS CATHOLIC (DAGENHAM) SCHOOL</v>
          </cell>
          <cell r="D44">
            <v>301</v>
          </cell>
          <cell r="E44" t="str">
            <v>PS</v>
          </cell>
          <cell r="F44" t="str">
            <v>NULL</v>
          </cell>
          <cell r="G44">
            <v>1</v>
          </cell>
          <cell r="H44">
            <v>342</v>
          </cell>
          <cell r="I44">
            <v>342</v>
          </cell>
          <cell r="J44">
            <v>0</v>
          </cell>
          <cell r="K44">
            <v>0</v>
          </cell>
          <cell r="L44">
            <v>0</v>
          </cell>
          <cell r="M44">
            <v>0</v>
          </cell>
          <cell r="N44">
            <v>0.125730994152047</v>
          </cell>
          <cell r="O44">
            <v>0.17309999999999998</v>
          </cell>
          <cell r="P44" t="str">
            <v>NULL</v>
          </cell>
          <cell r="Q44" t="str">
            <v>NULL</v>
          </cell>
          <cell r="R44">
            <v>2.0467836257309899E-2</v>
          </cell>
          <cell r="S44">
            <v>2.92397660818713E-3</v>
          </cell>
          <cell r="T44">
            <v>3.8011695906432698E-2</v>
          </cell>
          <cell r="U44">
            <v>0.44736842105263203</v>
          </cell>
          <cell r="V44">
            <v>0.38888888888888901</v>
          </cell>
          <cell r="W44">
            <v>7.6023391812865507E-2</v>
          </cell>
          <cell r="X44">
            <v>2.6315789473684199E-2</v>
          </cell>
          <cell r="Y44" t="str">
            <v>NULL</v>
          </cell>
          <cell r="Z44" t="str">
            <v>NULL</v>
          </cell>
          <cell r="AA44" t="str">
            <v>NULL</v>
          </cell>
          <cell r="AB44" t="str">
            <v>NULL</v>
          </cell>
          <cell r="AC44" t="str">
            <v>NULL</v>
          </cell>
          <cell r="AD44" t="str">
            <v>NULL</v>
          </cell>
          <cell r="AE44" t="str">
            <v>NULL</v>
          </cell>
          <cell r="AF44">
            <v>6.7375886524822695E-2</v>
          </cell>
          <cell r="AG44">
            <v>0.159574468085106</v>
          </cell>
          <cell r="AH44">
            <v>0.23404255319148901</v>
          </cell>
          <cell r="AI44" t="str">
            <v>NULL</v>
          </cell>
          <cell r="AJ44" t="str">
            <v>NULL</v>
          </cell>
          <cell r="AK44" t="str">
            <v>NULL</v>
          </cell>
          <cell r="AL44">
            <v>1.282051282051282E-2</v>
          </cell>
          <cell r="AM44">
            <v>6.41025641025641E-3</v>
          </cell>
          <cell r="AN44">
            <v>3.205128205128205E-3</v>
          </cell>
          <cell r="AO44">
            <v>0.118279569892473</v>
          </cell>
          <cell r="AP44">
            <v>6.9892473118279605E-2</v>
          </cell>
          <cell r="AQ44" t="str">
            <v>NULL</v>
          </cell>
          <cell r="AR44">
            <v>2.3391812865497099E-2</v>
          </cell>
          <cell r="AS44" t="str">
            <v>NULL</v>
          </cell>
          <cell r="AT44" t="str">
            <v/>
          </cell>
        </row>
        <row r="45">
          <cell r="A45">
            <v>101237</v>
          </cell>
          <cell r="B45">
            <v>3013503</v>
          </cell>
          <cell r="C45" t="str">
            <v>ST PETERS RC PRIMARY SCHOOL</v>
          </cell>
          <cell r="D45">
            <v>301</v>
          </cell>
          <cell r="E45" t="str">
            <v>PS</v>
          </cell>
          <cell r="F45" t="str">
            <v>NULL</v>
          </cell>
          <cell r="G45">
            <v>1</v>
          </cell>
          <cell r="H45">
            <v>374</v>
          </cell>
          <cell r="I45">
            <v>374</v>
          </cell>
          <cell r="J45">
            <v>0</v>
          </cell>
          <cell r="K45">
            <v>0</v>
          </cell>
          <cell r="L45">
            <v>0</v>
          </cell>
          <cell r="M45">
            <v>2</v>
          </cell>
          <cell r="N45">
            <v>0.12032085561497299</v>
          </cell>
          <cell r="O45">
            <v>0.20829999999999999</v>
          </cell>
          <cell r="P45" t="str">
            <v>NULL</v>
          </cell>
          <cell r="Q45" t="str">
            <v>NULL</v>
          </cell>
          <cell r="R45">
            <v>2.4324324324324301E-2</v>
          </cell>
          <cell r="S45">
            <v>0</v>
          </cell>
          <cell r="T45">
            <v>8.1081081081081103E-3</v>
          </cell>
          <cell r="U45">
            <v>0.50810810810810803</v>
          </cell>
          <cell r="V45">
            <v>0.38108108108108102</v>
          </cell>
          <cell r="W45">
            <v>7.2972972972973005E-2</v>
          </cell>
          <cell r="X45">
            <v>5.40540540540541E-3</v>
          </cell>
          <cell r="Y45" t="str">
            <v>NULL</v>
          </cell>
          <cell r="Z45" t="str">
            <v>NULL</v>
          </cell>
          <cell r="AA45" t="str">
            <v>NULL</v>
          </cell>
          <cell r="AB45" t="str">
            <v>NULL</v>
          </cell>
          <cell r="AC45" t="str">
            <v>NULL</v>
          </cell>
          <cell r="AD45" t="str">
            <v>NULL</v>
          </cell>
          <cell r="AE45" t="str">
            <v>NULL</v>
          </cell>
          <cell r="AF45">
            <v>9.2063492063492097E-2</v>
          </cell>
          <cell r="AG45">
            <v>0.19682539682539699</v>
          </cell>
          <cell r="AH45">
            <v>0.317460317460317</v>
          </cell>
          <cell r="AI45" t="str">
            <v>NULL</v>
          </cell>
          <cell r="AJ45" t="str">
            <v>NULL</v>
          </cell>
          <cell r="AK45" t="str">
            <v>NULL</v>
          </cell>
          <cell r="AL45" t="str">
            <v>NULL</v>
          </cell>
          <cell r="AM45" t="str">
            <v>NULL</v>
          </cell>
          <cell r="AN45" t="str">
            <v>NULL</v>
          </cell>
          <cell r="AO45">
            <v>0.20535714285714299</v>
          </cell>
          <cell r="AP45">
            <v>0.120535714285714</v>
          </cell>
          <cell r="AQ45" t="str">
            <v>NULL</v>
          </cell>
          <cell r="AR45">
            <v>4.2780748663101602E-2</v>
          </cell>
          <cell r="AS45" t="str">
            <v>NULL</v>
          </cell>
          <cell r="AT45" t="str">
            <v/>
          </cell>
        </row>
        <row r="46">
          <cell r="A46">
            <v>101238</v>
          </cell>
          <cell r="B46">
            <v>3013505</v>
          </cell>
          <cell r="C46" t="str">
            <v>THE ST TERESA CATHOLIC PRIMARY SCH</v>
          </cell>
          <cell r="D46">
            <v>301</v>
          </cell>
          <cell r="E46" t="str">
            <v>PS</v>
          </cell>
          <cell r="F46" t="str">
            <v>NULL</v>
          </cell>
          <cell r="G46">
            <v>1</v>
          </cell>
          <cell r="H46">
            <v>197</v>
          </cell>
          <cell r="I46">
            <v>197</v>
          </cell>
          <cell r="J46">
            <v>0</v>
          </cell>
          <cell r="K46">
            <v>0</v>
          </cell>
          <cell r="L46">
            <v>0</v>
          </cell>
          <cell r="M46">
            <v>0</v>
          </cell>
          <cell r="N46">
            <v>9.13705583756345E-2</v>
          </cell>
          <cell r="O46">
            <v>0.11460000000000001</v>
          </cell>
          <cell r="P46" t="str">
            <v>NULL</v>
          </cell>
          <cell r="Q46" t="str">
            <v>NULL</v>
          </cell>
          <cell r="R46">
            <v>4.0609137055837602E-2</v>
          </cell>
          <cell r="S46">
            <v>1.01522842639594E-2</v>
          </cell>
          <cell r="T46">
            <v>2.5380710659898501E-2</v>
          </cell>
          <cell r="U46">
            <v>0.61421319796954299</v>
          </cell>
          <cell r="V46">
            <v>0.233502538071066</v>
          </cell>
          <cell r="W46">
            <v>7.6142131979695396E-2</v>
          </cell>
          <cell r="X46">
            <v>0</v>
          </cell>
          <cell r="Y46" t="str">
            <v>NULL</v>
          </cell>
          <cell r="Z46" t="str">
            <v>NULL</v>
          </cell>
          <cell r="AA46" t="str">
            <v>NULL</v>
          </cell>
          <cell r="AB46" t="str">
            <v>NULL</v>
          </cell>
          <cell r="AC46" t="str">
            <v>NULL</v>
          </cell>
          <cell r="AD46" t="str">
            <v>NULL</v>
          </cell>
          <cell r="AE46" t="str">
            <v>NULL</v>
          </cell>
          <cell r="AF46">
            <v>0.13772455089820401</v>
          </cell>
          <cell r="AG46">
            <v>0.22754491017964101</v>
          </cell>
          <cell r="AH46">
            <v>0.29940119760479</v>
          </cell>
          <cell r="AI46" t="str">
            <v>NULL</v>
          </cell>
          <cell r="AJ46" t="str">
            <v>NULL</v>
          </cell>
          <cell r="AK46" t="str">
            <v>NULL</v>
          </cell>
          <cell r="AL46" t="str">
            <v>NULL</v>
          </cell>
          <cell r="AM46" t="str">
            <v>NULL</v>
          </cell>
          <cell r="AN46" t="str">
            <v>NULL</v>
          </cell>
          <cell r="AO46">
            <v>0.117117117117117</v>
          </cell>
          <cell r="AP46">
            <v>6.3063063063063099E-2</v>
          </cell>
          <cell r="AQ46" t="str">
            <v>NULL</v>
          </cell>
          <cell r="AR46">
            <v>4.5685279187817299E-2</v>
          </cell>
          <cell r="AS46" t="str">
            <v>NULL</v>
          </cell>
          <cell r="AT46" t="str">
            <v/>
          </cell>
        </row>
        <row r="47">
          <cell r="A47">
            <v>101239</v>
          </cell>
          <cell r="B47">
            <v>3013506</v>
          </cell>
          <cell r="C47" t="str">
            <v>ST VINCENT'S CATHOLIC PRIMARY</v>
          </cell>
          <cell r="D47">
            <v>301</v>
          </cell>
          <cell r="E47" t="str">
            <v>PS</v>
          </cell>
          <cell r="F47" t="str">
            <v>NULL</v>
          </cell>
          <cell r="G47">
            <v>1</v>
          </cell>
          <cell r="H47">
            <v>207</v>
          </cell>
          <cell r="I47">
            <v>207</v>
          </cell>
          <cell r="J47">
            <v>0</v>
          </cell>
          <cell r="K47">
            <v>0</v>
          </cell>
          <cell r="L47">
            <v>0</v>
          </cell>
          <cell r="M47">
            <v>1</v>
          </cell>
          <cell r="N47">
            <v>0.188405797101449</v>
          </cell>
          <cell r="O47">
            <v>0.25239999999999996</v>
          </cell>
          <cell r="P47" t="str">
            <v>NULL</v>
          </cell>
          <cell r="Q47" t="str">
            <v>NULL</v>
          </cell>
          <cell r="R47">
            <v>0</v>
          </cell>
          <cell r="S47">
            <v>0</v>
          </cell>
          <cell r="T47">
            <v>3.3816425120772903E-2</v>
          </cell>
          <cell r="U47">
            <v>0.58454106280193197</v>
          </cell>
          <cell r="V47">
            <v>0.33333333333333298</v>
          </cell>
          <cell r="W47">
            <v>3.3816425120772903E-2</v>
          </cell>
          <cell r="X47">
            <v>1.4492753623188401E-2</v>
          </cell>
          <cell r="Y47" t="str">
            <v>NULL</v>
          </cell>
          <cell r="Z47" t="str">
            <v>NULL</v>
          </cell>
          <cell r="AA47" t="str">
            <v>NULL</v>
          </cell>
          <cell r="AB47" t="str">
            <v>NULL</v>
          </cell>
          <cell r="AC47" t="str">
            <v>NULL</v>
          </cell>
          <cell r="AD47" t="str">
            <v>NULL</v>
          </cell>
          <cell r="AE47" t="str">
            <v>NULL</v>
          </cell>
          <cell r="AF47">
            <v>0</v>
          </cell>
          <cell r="AG47">
            <v>1.74418604651163E-2</v>
          </cell>
          <cell r="AH47">
            <v>2.9069767441860499E-2</v>
          </cell>
          <cell r="AI47" t="str">
            <v>NULL</v>
          </cell>
          <cell r="AJ47" t="str">
            <v>NULL</v>
          </cell>
          <cell r="AK47" t="str">
            <v>NULL</v>
          </cell>
          <cell r="AL47" t="str">
            <v>NULL</v>
          </cell>
          <cell r="AM47" t="str">
            <v>NULL</v>
          </cell>
          <cell r="AN47" t="str">
            <v>NULL</v>
          </cell>
          <cell r="AO47">
            <v>0.2</v>
          </cell>
          <cell r="AP47">
            <v>0.173913043478261</v>
          </cell>
          <cell r="AQ47" t="str">
            <v>NULL</v>
          </cell>
          <cell r="AR47">
            <v>5.3140096618357502E-2</v>
          </cell>
          <cell r="AS47" t="str">
            <v>NULL</v>
          </cell>
          <cell r="AT47" t="str">
            <v/>
          </cell>
        </row>
        <row r="48">
          <cell r="A48">
            <v>136431</v>
          </cell>
          <cell r="B48">
            <v>3013507</v>
          </cell>
          <cell r="C48" t="str">
            <v>George Carey Church of England Primary School</v>
          </cell>
          <cell r="D48">
            <v>301</v>
          </cell>
          <cell r="E48" t="str">
            <v>PS</v>
          </cell>
          <cell r="F48" t="str">
            <v>NULL</v>
          </cell>
          <cell r="G48">
            <v>1</v>
          </cell>
          <cell r="H48">
            <v>275</v>
          </cell>
          <cell r="I48">
            <v>275</v>
          </cell>
          <cell r="J48">
            <v>0</v>
          </cell>
          <cell r="K48">
            <v>0</v>
          </cell>
          <cell r="L48">
            <v>0</v>
          </cell>
          <cell r="M48">
            <v>0</v>
          </cell>
          <cell r="N48">
            <v>0.26132404181184699</v>
          </cell>
          <cell r="O48">
            <v>0.38729999999999998</v>
          </cell>
          <cell r="P48" t="str">
            <v>NULL</v>
          </cell>
          <cell r="Q48" t="str">
            <v>NULL</v>
          </cell>
          <cell r="R48">
            <v>0</v>
          </cell>
          <cell r="S48">
            <v>0</v>
          </cell>
          <cell r="T48">
            <v>1.16279069767442E-2</v>
          </cell>
          <cell r="U48">
            <v>0.662790697674419</v>
          </cell>
          <cell r="V48">
            <v>6.5891472868217102E-2</v>
          </cell>
          <cell r="W48">
            <v>0.224806201550388</v>
          </cell>
          <cell r="X48">
            <v>3.4883720930232599E-2</v>
          </cell>
          <cell r="Y48" t="str">
            <v>NULL</v>
          </cell>
          <cell r="Z48" t="str">
            <v>NULL</v>
          </cell>
          <cell r="AA48" t="str">
            <v>NULL</v>
          </cell>
          <cell r="AB48" t="str">
            <v>NULL</v>
          </cell>
          <cell r="AC48" t="str">
            <v>NULL</v>
          </cell>
          <cell r="AD48" t="str">
            <v>NULL</v>
          </cell>
          <cell r="AE48" t="str">
            <v>NULL</v>
          </cell>
          <cell r="AF48">
            <v>0.234375</v>
          </cell>
          <cell r="AG48">
            <v>0.31770833333333298</v>
          </cell>
          <cell r="AH48">
            <v>0.39583333333333298</v>
          </cell>
          <cell r="AI48" t="str">
            <v>NULL</v>
          </cell>
          <cell r="AJ48" t="str">
            <v>NULL</v>
          </cell>
          <cell r="AK48" t="str">
            <v>NULL</v>
          </cell>
          <cell r="AL48" t="str">
            <v>NULL</v>
          </cell>
          <cell r="AM48" t="str">
            <v>NULL</v>
          </cell>
          <cell r="AN48" t="str">
            <v>NULL</v>
          </cell>
          <cell r="AO48">
            <v>0.24183006535947699</v>
          </cell>
          <cell r="AP48">
            <v>0.15032679738562099</v>
          </cell>
          <cell r="AQ48" t="str">
            <v>NULL</v>
          </cell>
          <cell r="AR48">
            <v>0.20557491289198601</v>
          </cell>
          <cell r="AS48" t="str">
            <v>NULL</v>
          </cell>
          <cell r="AT48" t="str">
            <v>No need for adjustments recognised.</v>
          </cell>
        </row>
        <row r="49">
          <cell r="A49">
            <v>138684</v>
          </cell>
          <cell r="B49">
            <v>3012021</v>
          </cell>
          <cell r="C49" t="str">
            <v>Thames View Infants</v>
          </cell>
          <cell r="D49">
            <v>301</v>
          </cell>
          <cell r="E49" t="str">
            <v>PS</v>
          </cell>
          <cell r="F49" t="str">
            <v>Recoupment Converter</v>
          </cell>
          <cell r="G49">
            <v>1</v>
          </cell>
          <cell r="H49">
            <v>349</v>
          </cell>
          <cell r="I49">
            <v>349</v>
          </cell>
          <cell r="J49">
            <v>0</v>
          </cell>
          <cell r="K49">
            <v>0</v>
          </cell>
          <cell r="L49">
            <v>0</v>
          </cell>
          <cell r="M49">
            <v>4</v>
          </cell>
          <cell r="N49">
            <v>0.38968481375358199</v>
          </cell>
          <cell r="O49">
            <v>0.5575</v>
          </cell>
          <cell r="P49" t="str">
            <v>NULL</v>
          </cell>
          <cell r="Q49" t="str">
            <v>NULL</v>
          </cell>
          <cell r="R49">
            <v>5.7636887608069204E-3</v>
          </cell>
          <cell r="S49">
            <v>5.7636887608069204E-3</v>
          </cell>
          <cell r="T49">
            <v>0</v>
          </cell>
          <cell r="U49">
            <v>0.37175792507204602</v>
          </cell>
          <cell r="V49">
            <v>3.1700288184438E-2</v>
          </cell>
          <cell r="W49">
            <v>0.56772334293948101</v>
          </cell>
          <cell r="X49">
            <v>1.7291066282420799E-2</v>
          </cell>
          <cell r="Y49" t="str">
            <v>NULL</v>
          </cell>
          <cell r="Z49" t="str">
            <v>NULL</v>
          </cell>
          <cell r="AA49" t="str">
            <v>NULL</v>
          </cell>
          <cell r="AB49" t="str">
            <v>NULL</v>
          </cell>
          <cell r="AC49" t="str">
            <v>NULL</v>
          </cell>
          <cell r="AD49" t="str">
            <v>NULL</v>
          </cell>
          <cell r="AE49" t="str">
            <v>NULL</v>
          </cell>
          <cell r="AF49">
            <v>0.34934497816593901</v>
          </cell>
          <cell r="AG49">
            <v>0.67248908296943199</v>
          </cell>
          <cell r="AH49">
            <v>0.67248908296943199</v>
          </cell>
          <cell r="AI49" t="str">
            <v>NULL</v>
          </cell>
          <cell r="AJ49" t="str">
            <v>NULL</v>
          </cell>
          <cell r="AK49" t="str">
            <v>NULL</v>
          </cell>
          <cell r="AL49">
            <v>2.8735632183908046E-3</v>
          </cell>
          <cell r="AM49">
            <v>0</v>
          </cell>
          <cell r="AN49">
            <v>0</v>
          </cell>
          <cell r="AO49">
            <v>0.151376146788991</v>
          </cell>
          <cell r="AP49">
            <v>0.105504587155963</v>
          </cell>
          <cell r="AQ49" t="str">
            <v>NULL</v>
          </cell>
          <cell r="AR49">
            <v>8.0229226361031497E-2</v>
          </cell>
          <cell r="AS49" t="str">
            <v>NULL</v>
          </cell>
          <cell r="AT49" t="str">
            <v/>
          </cell>
        </row>
        <row r="50">
          <cell r="A50">
            <v>136940</v>
          </cell>
          <cell r="B50">
            <v>3014000</v>
          </cell>
          <cell r="C50" t="str">
            <v>Barking Riverside School</v>
          </cell>
          <cell r="D50">
            <v>301</v>
          </cell>
          <cell r="E50" t="str">
            <v>SS</v>
          </cell>
          <cell r="F50" t="str">
            <v>NULL</v>
          </cell>
          <cell r="G50">
            <v>1</v>
          </cell>
          <cell r="H50">
            <v>113</v>
          </cell>
          <cell r="I50">
            <v>0</v>
          </cell>
          <cell r="J50">
            <v>113</v>
          </cell>
          <cell r="K50">
            <v>113</v>
          </cell>
          <cell r="L50">
            <v>0</v>
          </cell>
          <cell r="M50" t="str">
            <v>NULL</v>
          </cell>
          <cell r="N50" t="str">
            <v>NULL</v>
          </cell>
          <cell r="O50" t="str">
            <v>NULL</v>
          </cell>
          <cell r="P50">
            <v>0.33628318584070799</v>
          </cell>
          <cell r="Q50">
            <v>0.45081111111111116</v>
          </cell>
          <cell r="R50" t="str">
            <v>NULL</v>
          </cell>
          <cell r="S50" t="str">
            <v>NULL</v>
          </cell>
          <cell r="T50" t="str">
            <v>NULL</v>
          </cell>
          <cell r="U50" t="str">
            <v>NULL</v>
          </cell>
          <cell r="V50" t="str">
            <v>NULL</v>
          </cell>
          <cell r="W50" t="str">
            <v>NULL</v>
          </cell>
          <cell r="X50" t="str">
            <v>NULL</v>
          </cell>
          <cell r="Y50">
            <v>0</v>
          </cell>
          <cell r="Z50">
            <v>0</v>
          </cell>
          <cell r="AA50">
            <v>0</v>
          </cell>
          <cell r="AB50">
            <v>0.42727272727272703</v>
          </cell>
          <cell r="AC50">
            <v>0.13636363636363599</v>
          </cell>
          <cell r="AD50">
            <v>0.4</v>
          </cell>
          <cell r="AE50">
            <v>3.6363636363636397E-2</v>
          </cell>
          <cell r="AF50" t="str">
            <v>NULL</v>
          </cell>
          <cell r="AG50" t="str">
            <v>NULL</v>
          </cell>
          <cell r="AH50" t="str">
            <v>NULL</v>
          </cell>
          <cell r="AI50">
            <v>3.7037037037037E-2</v>
          </cell>
          <cell r="AJ50">
            <v>8.3333333333333301E-2</v>
          </cell>
          <cell r="AK50">
            <v>0.13888888888888901</v>
          </cell>
          <cell r="AL50">
            <v>5.6449022413360452E-3</v>
          </cell>
          <cell r="AM50" t="str">
            <v>NULL</v>
          </cell>
          <cell r="AN50" t="str">
            <v>NULL</v>
          </cell>
          <cell r="AO50" t="str">
            <v>NULL</v>
          </cell>
          <cell r="AP50" t="str">
            <v>NULL</v>
          </cell>
          <cell r="AQ50">
            <v>0.11009174311926601</v>
          </cell>
          <cell r="AR50" t="str">
            <v>NULL</v>
          </cell>
          <cell r="AS50">
            <v>7.039104270729804E-2</v>
          </cell>
          <cell r="AT50" t="str">
            <v>Adjusted - mobility, LAC, Ever 6 FSM</v>
          </cell>
        </row>
        <row r="51">
          <cell r="A51">
            <v>101240</v>
          </cell>
          <cell r="B51">
            <v>3014016</v>
          </cell>
          <cell r="C51" t="str">
            <v>Warren Comprehensive School</v>
          </cell>
          <cell r="D51">
            <v>301</v>
          </cell>
          <cell r="E51" t="str">
            <v>SS</v>
          </cell>
          <cell r="F51" t="str">
            <v>NULL</v>
          </cell>
          <cell r="G51">
            <v>1</v>
          </cell>
          <cell r="H51">
            <v>1074</v>
          </cell>
          <cell r="I51">
            <v>0</v>
          </cell>
          <cell r="J51">
            <v>1074</v>
          </cell>
          <cell r="K51">
            <v>615</v>
          </cell>
          <cell r="L51">
            <v>459</v>
          </cell>
          <cell r="M51">
            <v>0</v>
          </cell>
          <cell r="N51" t="str">
            <v>NULL</v>
          </cell>
          <cell r="O51" t="str">
            <v>NULL</v>
          </cell>
          <cell r="P51">
            <v>0.29800724637681197</v>
          </cell>
          <cell r="Q51">
            <v>0.48560000000000003</v>
          </cell>
          <cell r="R51" t="str">
            <v>NULL</v>
          </cell>
          <cell r="S51" t="str">
            <v>NULL</v>
          </cell>
          <cell r="T51" t="str">
            <v>NULL</v>
          </cell>
          <cell r="U51" t="str">
            <v>NULL</v>
          </cell>
          <cell r="V51" t="str">
            <v>NULL</v>
          </cell>
          <cell r="W51" t="str">
            <v>NULL</v>
          </cell>
          <cell r="X51" t="str">
            <v>NULL</v>
          </cell>
          <cell r="Y51">
            <v>3.4703196347031999E-2</v>
          </cell>
          <cell r="Z51">
            <v>5.9360730593607303E-2</v>
          </cell>
          <cell r="AA51">
            <v>0.141552511415525</v>
          </cell>
          <cell r="AB51">
            <v>0.31415525114155302</v>
          </cell>
          <cell r="AC51">
            <v>0.32876712328767099</v>
          </cell>
          <cell r="AD51">
            <v>4.20091324200913E-2</v>
          </cell>
          <cell r="AE51">
            <v>7.9452054794520596E-2</v>
          </cell>
          <cell r="AF51" t="str">
            <v>NULL</v>
          </cell>
          <cell r="AG51" t="str">
            <v>NULL</v>
          </cell>
          <cell r="AH51" t="str">
            <v>NULL</v>
          </cell>
          <cell r="AI51">
            <v>4.7101449275362299E-2</v>
          </cell>
          <cell r="AJ51">
            <v>6.3405797101449293E-2</v>
          </cell>
          <cell r="AK51">
            <v>7.6992753623188401E-2</v>
          </cell>
          <cell r="AL51">
            <v>5.3859964093357273E-3</v>
          </cell>
          <cell r="AM51">
            <v>5.3859964093357273E-3</v>
          </cell>
          <cell r="AN51">
            <v>4.4883303411131061E-3</v>
          </cell>
          <cell r="AO51" t="str">
            <v>NULL</v>
          </cell>
          <cell r="AP51" t="str">
            <v>NULL</v>
          </cell>
          <cell r="AQ51">
            <v>0.11857292759706201</v>
          </cell>
          <cell r="AR51" t="str">
            <v>NULL</v>
          </cell>
          <cell r="AS51">
            <v>0.10597826086956499</v>
          </cell>
          <cell r="AT51" t="str">
            <v/>
          </cell>
        </row>
        <row r="52">
          <cell r="A52">
            <v>101241</v>
          </cell>
          <cell r="B52">
            <v>3014021</v>
          </cell>
          <cell r="C52" t="str">
            <v>Barking Abbey School</v>
          </cell>
          <cell r="D52">
            <v>301</v>
          </cell>
          <cell r="E52" t="str">
            <v>SS</v>
          </cell>
          <cell r="F52" t="str">
            <v>NULL</v>
          </cell>
          <cell r="G52">
            <v>1</v>
          </cell>
          <cell r="H52">
            <v>1386</v>
          </cell>
          <cell r="I52">
            <v>0</v>
          </cell>
          <cell r="J52">
            <v>1386</v>
          </cell>
          <cell r="K52">
            <v>830</v>
          </cell>
          <cell r="L52">
            <v>556</v>
          </cell>
          <cell r="M52">
            <v>0</v>
          </cell>
          <cell r="N52" t="str">
            <v>NULL</v>
          </cell>
          <cell r="O52" t="str">
            <v>NULL</v>
          </cell>
          <cell r="P52">
            <v>0.21067821067821099</v>
          </cell>
          <cell r="Q52">
            <v>0.33529999999999999</v>
          </cell>
          <cell r="R52" t="str">
            <v>NULL</v>
          </cell>
          <cell r="S52" t="str">
            <v>NULL</v>
          </cell>
          <cell r="T52" t="str">
            <v>NULL</v>
          </cell>
          <cell r="U52" t="str">
            <v>NULL</v>
          </cell>
          <cell r="V52" t="str">
            <v>NULL</v>
          </cell>
          <cell r="W52" t="str">
            <v>NULL</v>
          </cell>
          <cell r="X52" t="str">
            <v>NULL</v>
          </cell>
          <cell r="Y52">
            <v>6.7245119305856804E-2</v>
          </cell>
          <cell r="Z52">
            <v>0.226319595083153</v>
          </cell>
          <cell r="AA52">
            <v>0.18004338394793901</v>
          </cell>
          <cell r="AB52">
            <v>0.31236442516268997</v>
          </cell>
          <cell r="AC52">
            <v>0.112075198843095</v>
          </cell>
          <cell r="AD52">
            <v>9.7613882863340606E-2</v>
          </cell>
          <cell r="AE52">
            <v>4.33839479392625E-3</v>
          </cell>
          <cell r="AF52" t="str">
            <v>NULL</v>
          </cell>
          <cell r="AG52" t="str">
            <v>NULL</v>
          </cell>
          <cell r="AH52" t="str">
            <v>NULL</v>
          </cell>
          <cell r="AI52">
            <v>7.2150072150072202E-3</v>
          </cell>
          <cell r="AJ52">
            <v>1.4430014430014401E-2</v>
          </cell>
          <cell r="AK52">
            <v>3.1746031746031703E-2</v>
          </cell>
          <cell r="AL52">
            <v>6.5170166545981175E-3</v>
          </cell>
          <cell r="AM52">
            <v>6.5170166545981175E-3</v>
          </cell>
          <cell r="AN52">
            <v>5.0687907313540911E-3</v>
          </cell>
          <cell r="AO52" t="str">
            <v>NULL</v>
          </cell>
          <cell r="AP52" t="str">
            <v>NULL</v>
          </cell>
          <cell r="AQ52">
            <v>0.100965759438104</v>
          </cell>
          <cell r="AR52" t="str">
            <v>NULL</v>
          </cell>
          <cell r="AS52">
            <v>2.4531024531024501E-2</v>
          </cell>
          <cell r="AT52" t="str">
            <v/>
          </cell>
        </row>
        <row r="53">
          <cell r="A53">
            <v>101243</v>
          </cell>
          <cell r="B53">
            <v>3014023</v>
          </cell>
          <cell r="C53" t="str">
            <v>Eastbrook Comprehensive School</v>
          </cell>
          <cell r="D53">
            <v>301</v>
          </cell>
          <cell r="E53" t="str">
            <v>SS</v>
          </cell>
          <cell r="F53" t="str">
            <v>NULL</v>
          </cell>
          <cell r="G53">
            <v>1</v>
          </cell>
          <cell r="H53">
            <v>876</v>
          </cell>
          <cell r="I53">
            <v>0</v>
          </cell>
          <cell r="J53">
            <v>876</v>
          </cell>
          <cell r="K53">
            <v>419</v>
          </cell>
          <cell r="L53">
            <v>457</v>
          </cell>
          <cell r="M53">
            <v>0</v>
          </cell>
          <cell r="N53" t="str">
            <v>NULL</v>
          </cell>
          <cell r="O53" t="str">
            <v>NULL</v>
          </cell>
          <cell r="P53">
            <v>0.34004474272930701</v>
          </cell>
          <cell r="Q53">
            <v>0.501</v>
          </cell>
          <cell r="R53" t="str">
            <v>NULL</v>
          </cell>
          <cell r="S53" t="str">
            <v>NULL</v>
          </cell>
          <cell r="T53" t="str">
            <v>NULL</v>
          </cell>
          <cell r="U53" t="str">
            <v>NULL</v>
          </cell>
          <cell r="V53" t="str">
            <v>NULL</v>
          </cell>
          <cell r="W53" t="str">
            <v>NULL</v>
          </cell>
          <cell r="X53" t="str">
            <v>NULL</v>
          </cell>
          <cell r="Y53">
            <v>3.38600451467269E-2</v>
          </cell>
          <cell r="Z53">
            <v>9.0293453724604993E-3</v>
          </cell>
          <cell r="AA53">
            <v>6.7720090293453702E-2</v>
          </cell>
          <cell r="AB53">
            <v>0.39390519187358902</v>
          </cell>
          <cell r="AC53">
            <v>0.40632054176072202</v>
          </cell>
          <cell r="AD53">
            <v>7.4492099322799099E-2</v>
          </cell>
          <cell r="AE53">
            <v>1.46726862302483E-2</v>
          </cell>
          <cell r="AF53" t="str">
            <v>NULL</v>
          </cell>
          <cell r="AG53" t="str">
            <v>NULL</v>
          </cell>
          <cell r="AH53" t="str">
            <v>NULL</v>
          </cell>
          <cell r="AI53">
            <v>6.1521252796420602E-2</v>
          </cell>
          <cell r="AJ53">
            <v>0.11856823266219201</v>
          </cell>
          <cell r="AK53">
            <v>0.15436241610738299</v>
          </cell>
          <cell r="AL53">
            <v>6.2111801242236021E-3</v>
          </cell>
          <cell r="AM53">
            <v>6.2111801242236021E-3</v>
          </cell>
          <cell r="AN53">
            <v>4.140786749482402E-3</v>
          </cell>
          <cell r="AO53" t="str">
            <v>NULL</v>
          </cell>
          <cell r="AP53" t="str">
            <v>NULL</v>
          </cell>
          <cell r="AQ53">
            <v>0.194006309148265</v>
          </cell>
          <cell r="AR53" t="str">
            <v>NULL</v>
          </cell>
          <cell r="AS53">
            <v>0.21252796420581699</v>
          </cell>
          <cell r="AT53" t="str">
            <v/>
          </cell>
        </row>
        <row r="54">
          <cell r="A54">
            <v>101244</v>
          </cell>
          <cell r="B54">
            <v>3014024</v>
          </cell>
          <cell r="C54" t="str">
            <v>Eastbury Comprehensive School</v>
          </cell>
          <cell r="D54">
            <v>301</v>
          </cell>
          <cell r="E54" t="str">
            <v>SS</v>
          </cell>
          <cell r="F54" t="str">
            <v>NULL</v>
          </cell>
          <cell r="G54">
            <v>1</v>
          </cell>
          <cell r="H54">
            <v>1454</v>
          </cell>
          <cell r="I54">
            <v>0</v>
          </cell>
          <cell r="J54">
            <v>1454</v>
          </cell>
          <cell r="K54">
            <v>862</v>
          </cell>
          <cell r="L54">
            <v>592</v>
          </cell>
          <cell r="M54">
            <v>0</v>
          </cell>
          <cell r="N54" t="str">
            <v>NULL</v>
          </cell>
          <cell r="O54" t="str">
            <v>NULL</v>
          </cell>
          <cell r="P54">
            <v>0.40927694406548398</v>
          </cell>
          <cell r="Q54">
            <v>0.57810000000000006</v>
          </cell>
          <cell r="R54" t="str">
            <v>NULL</v>
          </cell>
          <cell r="S54" t="str">
            <v>NULL</v>
          </cell>
          <cell r="T54" t="str">
            <v>NULL</v>
          </cell>
          <cell r="U54" t="str">
            <v>NULL</v>
          </cell>
          <cell r="V54" t="str">
            <v>NULL</v>
          </cell>
          <cell r="W54" t="str">
            <v>NULL</v>
          </cell>
          <cell r="X54" t="str">
            <v>NULL</v>
          </cell>
          <cell r="Y54">
            <v>1.9178082191780799E-2</v>
          </cell>
          <cell r="Z54">
            <v>6.3698630136986303E-2</v>
          </cell>
          <cell r="AA54">
            <v>1.4383561643835601E-2</v>
          </cell>
          <cell r="AB54">
            <v>0.28493150684931501</v>
          </cell>
          <cell r="AC54">
            <v>0.18561643835616401</v>
          </cell>
          <cell r="AD54">
            <v>0.306849315068493</v>
          </cell>
          <cell r="AE54">
            <v>0.125342465753425</v>
          </cell>
          <cell r="AF54" t="str">
            <v>NULL</v>
          </cell>
          <cell r="AG54" t="str">
            <v>NULL</v>
          </cell>
          <cell r="AH54" t="str">
            <v>NULL</v>
          </cell>
          <cell r="AI54">
            <v>1.9230769230769201E-2</v>
          </cell>
          <cell r="AJ54">
            <v>3.1593406593406599E-2</v>
          </cell>
          <cell r="AK54">
            <v>5.4258241758241801E-2</v>
          </cell>
          <cell r="AL54">
            <v>5.4533060668029995E-3</v>
          </cell>
          <cell r="AM54">
            <v>2.0449897750511249E-3</v>
          </cell>
          <cell r="AN54">
            <v>2.0449897750511249E-3</v>
          </cell>
          <cell r="AO54" t="str">
            <v>NULL</v>
          </cell>
          <cell r="AP54" t="str">
            <v>NULL</v>
          </cell>
          <cell r="AQ54">
            <v>0.16019032513877901</v>
          </cell>
          <cell r="AR54" t="str">
            <v>NULL</v>
          </cell>
          <cell r="AS54">
            <v>6.7530695770804894E-2</v>
          </cell>
          <cell r="AT54" t="str">
            <v/>
          </cell>
        </row>
        <row r="55">
          <cell r="A55">
            <v>101245</v>
          </cell>
          <cell r="B55">
            <v>3014027</v>
          </cell>
          <cell r="C55" t="str">
            <v>Robert Clack Comprehensive</v>
          </cell>
          <cell r="D55">
            <v>301</v>
          </cell>
          <cell r="E55" t="str">
            <v>SS</v>
          </cell>
          <cell r="F55" t="str">
            <v>NULL</v>
          </cell>
          <cell r="G55">
            <v>1</v>
          </cell>
          <cell r="H55">
            <v>1473</v>
          </cell>
          <cell r="I55">
            <v>0</v>
          </cell>
          <cell r="J55">
            <v>1473</v>
          </cell>
          <cell r="K55">
            <v>890</v>
          </cell>
          <cell r="L55">
            <v>583</v>
          </cell>
          <cell r="M55">
            <v>0</v>
          </cell>
          <cell r="N55" t="str">
            <v>NULL</v>
          </cell>
          <cell r="O55" t="str">
            <v>NULL</v>
          </cell>
          <cell r="P55">
            <v>0.28105906313645601</v>
          </cell>
          <cell r="Q55">
            <v>0.3997</v>
          </cell>
          <cell r="R55" t="str">
            <v>NULL</v>
          </cell>
          <cell r="S55" t="str">
            <v>NULL</v>
          </cell>
          <cell r="T55" t="str">
            <v>NULL</v>
          </cell>
          <cell r="U55" t="str">
            <v>NULL</v>
          </cell>
          <cell r="V55" t="str">
            <v>NULL</v>
          </cell>
          <cell r="W55" t="str">
            <v>NULL</v>
          </cell>
          <cell r="X55" t="str">
            <v>NULL</v>
          </cell>
          <cell r="Y55">
            <v>3.6054421768707497E-2</v>
          </cell>
          <cell r="Z55">
            <v>6.1224489795918399E-3</v>
          </cell>
          <cell r="AA55">
            <v>0.117687074829932</v>
          </cell>
          <cell r="AB55">
            <v>0.47959183673469402</v>
          </cell>
          <cell r="AC55">
            <v>0.22380952380952401</v>
          </cell>
          <cell r="AD55">
            <v>6.4625850340136098E-2</v>
          </cell>
          <cell r="AE55">
            <v>7.2108843537414993E-2</v>
          </cell>
          <cell r="AF55" t="str">
            <v>NULL</v>
          </cell>
          <cell r="AG55" t="str">
            <v>NULL</v>
          </cell>
          <cell r="AH55" t="str">
            <v>NULL</v>
          </cell>
          <cell r="AI55">
            <v>4.82093663911846E-3</v>
          </cell>
          <cell r="AJ55">
            <v>6.1983471074380202E-3</v>
          </cell>
          <cell r="AK55">
            <v>8.9531680440771404E-3</v>
          </cell>
          <cell r="AL55">
            <v>5.4570259208731242E-3</v>
          </cell>
          <cell r="AM55">
            <v>5.4570259208731242E-3</v>
          </cell>
          <cell r="AN55">
            <v>5.4570259208731242E-3</v>
          </cell>
          <cell r="AO55" t="str">
            <v>NULL</v>
          </cell>
          <cell r="AP55" t="str">
            <v>NULL</v>
          </cell>
          <cell r="AQ55">
            <v>9.1543832428239005E-2</v>
          </cell>
          <cell r="AR55" t="str">
            <v>NULL</v>
          </cell>
          <cell r="AS55">
            <v>2.7155465037338799E-2</v>
          </cell>
          <cell r="AT55" t="str">
            <v/>
          </cell>
        </row>
        <row r="56">
          <cell r="A56">
            <v>101246</v>
          </cell>
          <cell r="B56">
            <v>3014028</v>
          </cell>
          <cell r="C56" t="str">
            <v>The Sydney Russell School</v>
          </cell>
          <cell r="D56">
            <v>301</v>
          </cell>
          <cell r="E56" t="str">
            <v>SS</v>
          </cell>
          <cell r="F56" t="str">
            <v>NULL</v>
          </cell>
          <cell r="G56">
            <v>1</v>
          </cell>
          <cell r="H56">
            <v>1447</v>
          </cell>
          <cell r="I56">
            <v>0</v>
          </cell>
          <cell r="J56">
            <v>1447</v>
          </cell>
          <cell r="K56">
            <v>884</v>
          </cell>
          <cell r="L56">
            <v>563</v>
          </cell>
          <cell r="M56">
            <v>0</v>
          </cell>
          <cell r="N56" t="str">
            <v>NULL</v>
          </cell>
          <cell r="O56" t="str">
            <v>NULL</v>
          </cell>
          <cell r="P56">
            <v>0.33172746042670298</v>
          </cell>
          <cell r="Q56">
            <v>0.47170000000000001</v>
          </cell>
          <cell r="R56" t="str">
            <v>NULL</v>
          </cell>
          <cell r="S56" t="str">
            <v>NULL</v>
          </cell>
          <cell r="T56" t="str">
            <v>NULL</v>
          </cell>
          <cell r="U56" t="str">
            <v>NULL</v>
          </cell>
          <cell r="V56" t="str">
            <v>NULL</v>
          </cell>
          <cell r="W56" t="str">
            <v>NULL</v>
          </cell>
          <cell r="X56" t="str">
            <v>NULL</v>
          </cell>
          <cell r="Y56">
            <v>1.10726643598616E-2</v>
          </cell>
          <cell r="Z56">
            <v>4.8442906574394503E-3</v>
          </cell>
          <cell r="AA56">
            <v>2.3529411764705899E-2</v>
          </cell>
          <cell r="AB56">
            <v>0.54186851211072695</v>
          </cell>
          <cell r="AC56">
            <v>0.35432525951557098</v>
          </cell>
          <cell r="AD56">
            <v>5.1903114186851201E-2</v>
          </cell>
          <cell r="AE56">
            <v>1.2456747404844299E-2</v>
          </cell>
          <cell r="AF56" t="str">
            <v>NULL</v>
          </cell>
          <cell r="AG56" t="str">
            <v>NULL</v>
          </cell>
          <cell r="AH56" t="str">
            <v>NULL</v>
          </cell>
          <cell r="AI56">
            <v>6.8823124569855501E-4</v>
          </cell>
          <cell r="AJ56">
            <v>3.4411562284927702E-3</v>
          </cell>
          <cell r="AK56">
            <v>1.1011699931176899E-2</v>
          </cell>
          <cell r="AL56">
            <v>4.827586206896552E-3</v>
          </cell>
          <cell r="AM56">
            <v>4.827586206896552E-3</v>
          </cell>
          <cell r="AN56">
            <v>4.827586206896552E-3</v>
          </cell>
          <cell r="AO56" t="str">
            <v>NULL</v>
          </cell>
          <cell r="AP56" t="str">
            <v>NULL</v>
          </cell>
          <cell r="AQ56">
            <v>0.12419871794871799</v>
          </cell>
          <cell r="AR56" t="str">
            <v>NULL</v>
          </cell>
          <cell r="AS56">
            <v>2.6152787336545101E-2</v>
          </cell>
          <cell r="AT56" t="str">
            <v/>
          </cell>
        </row>
        <row r="57">
          <cell r="A57">
            <v>133561</v>
          </cell>
          <cell r="B57">
            <v>3014029</v>
          </cell>
          <cell r="C57" t="str">
            <v>The Jo Richardson Community School</v>
          </cell>
          <cell r="D57">
            <v>301</v>
          </cell>
          <cell r="E57" t="str">
            <v>SS</v>
          </cell>
          <cell r="F57" t="str">
            <v>NULL</v>
          </cell>
          <cell r="G57">
            <v>1</v>
          </cell>
          <cell r="H57">
            <v>1171</v>
          </cell>
          <cell r="I57">
            <v>0</v>
          </cell>
          <cell r="J57">
            <v>1171</v>
          </cell>
          <cell r="K57">
            <v>719</v>
          </cell>
          <cell r="L57">
            <v>452</v>
          </cell>
          <cell r="M57">
            <v>0</v>
          </cell>
          <cell r="N57" t="str">
            <v>NULL</v>
          </cell>
          <cell r="O57" t="str">
            <v>NULL</v>
          </cell>
          <cell r="P57">
            <v>0.310960067969414</v>
          </cell>
          <cell r="Q57">
            <v>0.45</v>
          </cell>
          <cell r="R57" t="str">
            <v>NULL</v>
          </cell>
          <cell r="S57" t="str">
            <v>NULL</v>
          </cell>
          <cell r="T57" t="str">
            <v>NULL</v>
          </cell>
          <cell r="U57" t="str">
            <v>NULL</v>
          </cell>
          <cell r="V57" t="str">
            <v>NULL</v>
          </cell>
          <cell r="W57" t="str">
            <v>NULL</v>
          </cell>
          <cell r="X57" t="str">
            <v>NULL</v>
          </cell>
          <cell r="Y57">
            <v>2.5619128949615701E-3</v>
          </cell>
          <cell r="Z57">
            <v>8.5397096498718999E-4</v>
          </cell>
          <cell r="AA57">
            <v>4.2698548249359503E-3</v>
          </cell>
          <cell r="AB57">
            <v>0.55593509820666098</v>
          </cell>
          <cell r="AC57">
            <v>0.32792485055508103</v>
          </cell>
          <cell r="AD57">
            <v>0.105038428693424</v>
          </cell>
          <cell r="AE57">
            <v>3.41588385994876E-3</v>
          </cell>
          <cell r="AF57" t="str">
            <v>NULL</v>
          </cell>
          <cell r="AG57" t="str">
            <v>NULL</v>
          </cell>
          <cell r="AH57" t="str">
            <v>NULL</v>
          </cell>
          <cell r="AI57">
            <v>2.5510204081632699E-3</v>
          </cell>
          <cell r="AJ57">
            <v>3.40136054421769E-3</v>
          </cell>
          <cell r="AK57">
            <v>5.9523809523809503E-3</v>
          </cell>
          <cell r="AL57">
            <v>5.9777967549103327E-3</v>
          </cell>
          <cell r="AM57">
            <v>5.9777967549103327E-3</v>
          </cell>
          <cell r="AN57">
            <v>5.1238257899231428E-3</v>
          </cell>
          <cell r="AO57" t="str">
            <v>NULL</v>
          </cell>
          <cell r="AP57" t="str">
            <v>NULL</v>
          </cell>
          <cell r="AQ57">
            <v>0.159678858162355</v>
          </cell>
          <cell r="AR57" t="str">
            <v>NULL</v>
          </cell>
          <cell r="AS57">
            <v>2.6338147833474899E-2</v>
          </cell>
          <cell r="AT57" t="str">
            <v/>
          </cell>
        </row>
        <row r="58">
          <cell r="A58">
            <v>101247</v>
          </cell>
          <cell r="B58">
            <v>3014703</v>
          </cell>
          <cell r="C58" t="str">
            <v>All Saints Catholic School and Technology College</v>
          </cell>
          <cell r="D58">
            <v>301</v>
          </cell>
          <cell r="E58" t="str">
            <v>SS</v>
          </cell>
          <cell r="F58" t="str">
            <v>NULL</v>
          </cell>
          <cell r="G58">
            <v>1</v>
          </cell>
          <cell r="H58">
            <v>900</v>
          </cell>
          <cell r="I58">
            <v>0</v>
          </cell>
          <cell r="J58">
            <v>900</v>
          </cell>
          <cell r="K58">
            <v>541</v>
          </cell>
          <cell r="L58">
            <v>359</v>
          </cell>
          <cell r="M58">
            <v>0</v>
          </cell>
          <cell r="N58" t="str">
            <v>NULL</v>
          </cell>
          <cell r="O58" t="str">
            <v>NULL</v>
          </cell>
          <cell r="P58">
            <v>0.15333333333333299</v>
          </cell>
          <cell r="Q58">
            <v>0.28670000000000001</v>
          </cell>
          <cell r="R58" t="str">
            <v>NULL</v>
          </cell>
          <cell r="S58" t="str">
            <v>NULL</v>
          </cell>
          <cell r="T58" t="str">
            <v>NULL</v>
          </cell>
          <cell r="U58" t="str">
            <v>NULL</v>
          </cell>
          <cell r="V58" t="str">
            <v>NULL</v>
          </cell>
          <cell r="W58" t="str">
            <v>NULL</v>
          </cell>
          <cell r="X58" t="str">
            <v>NULL</v>
          </cell>
          <cell r="Y58">
            <v>5.4505005561735299E-2</v>
          </cell>
          <cell r="Z58">
            <v>3.3370411568409301E-2</v>
          </cell>
          <cell r="AA58">
            <v>0.10011123470522799</v>
          </cell>
          <cell r="AB58">
            <v>0.42825361512791998</v>
          </cell>
          <cell r="AC58">
            <v>0.27697441601779799</v>
          </cell>
          <cell r="AD58">
            <v>6.8965517241379296E-2</v>
          </cell>
          <cell r="AE58">
            <v>3.7819799777530597E-2</v>
          </cell>
          <cell r="AF58" t="str">
            <v>NULL</v>
          </cell>
          <cell r="AG58" t="str">
            <v>NULL</v>
          </cell>
          <cell r="AH58" t="str">
            <v>NULL</v>
          </cell>
          <cell r="AI58">
            <v>2.22965440356745E-3</v>
          </cell>
          <cell r="AJ58">
            <v>7.8037904124860702E-3</v>
          </cell>
          <cell r="AK58">
            <v>1.00334448160535E-2</v>
          </cell>
          <cell r="AL58">
            <v>3.3333333333333335E-3</v>
          </cell>
          <cell r="AM58">
            <v>2.2222222222222222E-3</v>
          </cell>
          <cell r="AN58">
            <v>1.1111111111111111E-3</v>
          </cell>
          <cell r="AO58" t="str">
            <v>NULL</v>
          </cell>
          <cell r="AP58" t="str">
            <v>NULL</v>
          </cell>
          <cell r="AQ58">
            <v>0.10381861575178999</v>
          </cell>
          <cell r="AR58" t="str">
            <v>NULL</v>
          </cell>
          <cell r="AS58">
            <v>1.44444444444444E-2</v>
          </cell>
          <cell r="AT58" t="str">
            <v/>
          </cell>
        </row>
        <row r="59">
          <cell r="A59">
            <v>136028</v>
          </cell>
          <cell r="B59">
            <v>3014704</v>
          </cell>
          <cell r="C59" t="str">
            <v>Dagenham Park Church of England School</v>
          </cell>
          <cell r="D59">
            <v>301</v>
          </cell>
          <cell r="E59" t="str">
            <v>SS</v>
          </cell>
          <cell r="F59" t="str">
            <v>NULL</v>
          </cell>
          <cell r="G59">
            <v>1</v>
          </cell>
          <cell r="H59">
            <v>1039</v>
          </cell>
          <cell r="I59">
            <v>0</v>
          </cell>
          <cell r="J59">
            <v>1039</v>
          </cell>
          <cell r="K59">
            <v>627</v>
          </cell>
          <cell r="L59">
            <v>412</v>
          </cell>
          <cell r="M59">
            <v>0</v>
          </cell>
          <cell r="N59" t="str">
            <v>NULL</v>
          </cell>
          <cell r="O59" t="str">
            <v>NULL</v>
          </cell>
          <cell r="P59">
            <v>0.363891487371375</v>
          </cell>
          <cell r="Q59">
            <v>0.54920000000000002</v>
          </cell>
          <cell r="R59" t="str">
            <v>NULL</v>
          </cell>
          <cell r="S59" t="str">
            <v>NULL</v>
          </cell>
          <cell r="T59" t="str">
            <v>NULL</v>
          </cell>
          <cell r="U59" t="str">
            <v>NULL</v>
          </cell>
          <cell r="V59" t="str">
            <v>NULL</v>
          </cell>
          <cell r="W59" t="str">
            <v>NULL</v>
          </cell>
          <cell r="X59" t="str">
            <v>NULL</v>
          </cell>
          <cell r="Y59">
            <v>1.41509433962264E-2</v>
          </cell>
          <cell r="Z59">
            <v>1.7924528301886799E-2</v>
          </cell>
          <cell r="AA59">
            <v>1.9811320754717001E-2</v>
          </cell>
          <cell r="AB59">
            <v>0.43962264150943398</v>
          </cell>
          <cell r="AC59">
            <v>0.34339622641509399</v>
          </cell>
          <cell r="AD59">
            <v>0.13396226415094301</v>
          </cell>
          <cell r="AE59">
            <v>3.1132075471698099E-2</v>
          </cell>
          <cell r="AF59" t="str">
            <v>NULL</v>
          </cell>
          <cell r="AG59" t="str">
            <v>NULL</v>
          </cell>
          <cell r="AH59" t="str">
            <v>NULL</v>
          </cell>
          <cell r="AI59">
            <v>7.3515551366635207E-2</v>
          </cell>
          <cell r="AJ59">
            <v>0.138548539114043</v>
          </cell>
          <cell r="AK59">
            <v>0.20452403393025401</v>
          </cell>
          <cell r="AL59">
            <v>7.6408787010506206E-3</v>
          </cell>
          <cell r="AM59">
            <v>6.6857688634192934E-3</v>
          </cell>
          <cell r="AN59">
            <v>5.7306590257879654E-3</v>
          </cell>
          <cell r="AO59" t="str">
            <v>NULL</v>
          </cell>
          <cell r="AP59" t="str">
            <v>NULL</v>
          </cell>
          <cell r="AQ59">
            <v>0.22133333333333299</v>
          </cell>
          <cell r="AR59" t="str">
            <v>NULL</v>
          </cell>
          <cell r="AS59">
            <v>0.19925163704396601</v>
          </cell>
          <cell r="AT59" t="str">
            <v/>
          </cell>
        </row>
      </sheetData>
      <sheetData sheetId="3">
        <row r="1">
          <cell r="M1">
            <v>0</v>
          </cell>
        </row>
        <row r="2">
          <cell r="M2">
            <v>0</v>
          </cell>
        </row>
        <row r="4">
          <cell r="N4" t="str">
            <v>Basic Entitlement</v>
          </cell>
          <cell r="O4" t="str">
            <v>Deprivation</v>
          </cell>
          <cell r="P4" t="str">
            <v>Looked After Children</v>
          </cell>
          <cell r="Q4" t="str">
            <v>Low Cost High Incidence SEN</v>
          </cell>
          <cell r="R4" t="str">
            <v>EAL</v>
          </cell>
          <cell r="S4" t="str">
            <v>Mobility</v>
          </cell>
          <cell r="T4" t="str">
            <v>London Fringe</v>
          </cell>
          <cell r="U4" t="str">
            <v>Lump Sum</v>
          </cell>
        </row>
        <row r="7">
          <cell r="A7" t="str">
            <v>1.0.4  Threshold and Performance Pay (Devolved)</v>
          </cell>
          <cell r="M7">
            <v>49000</v>
          </cell>
          <cell r="N7">
            <v>0</v>
          </cell>
        </row>
        <row r="8">
          <cell r="A8" t="str">
            <v xml:space="preserve">1.0.5  Central expenditure on education of children under 5    </v>
          </cell>
          <cell r="M8">
            <v>0</v>
          </cell>
        </row>
        <row r="9">
          <cell r="A9" t="str">
            <v>1.1.1  Support for schools in financial difficulty</v>
          </cell>
          <cell r="M9">
            <v>1500000</v>
          </cell>
        </row>
        <row r="10">
          <cell r="A10" t="str">
            <v xml:space="preserve">1.1.2 Contingencies      </v>
          </cell>
          <cell r="M10">
            <v>323013</v>
          </cell>
        </row>
        <row r="11">
          <cell r="A11" t="str">
            <v xml:space="preserve">1.2.1  Provision for pupils with SEN (including assigned resources)     </v>
          </cell>
          <cell r="M11">
            <v>0</v>
          </cell>
        </row>
        <row r="12">
          <cell r="A12" t="str">
            <v xml:space="preserve">1.2.2  SEN support services  </v>
          </cell>
          <cell r="M12">
            <v>0</v>
          </cell>
        </row>
        <row r="13">
          <cell r="A13" t="str">
            <v>1.2.3  Support for inclusion</v>
          </cell>
          <cell r="M13">
            <v>0</v>
          </cell>
        </row>
        <row r="14">
          <cell r="A14" t="str">
            <v>1.2.4  Fees for pupils with SEN at independent special schools &amp; abroad</v>
          </cell>
          <cell r="M14">
            <v>0</v>
          </cell>
        </row>
        <row r="15">
          <cell r="A15" t="str">
            <v>1.2.5  SEN transport</v>
          </cell>
          <cell r="M15">
            <v>0</v>
          </cell>
        </row>
        <row r="16">
          <cell r="A16" t="str">
            <v>1.2.6  Fees to independent schools for pupils without SEN</v>
          </cell>
          <cell r="M16">
            <v>0</v>
          </cell>
        </row>
        <row r="17">
          <cell r="A17" t="str">
            <v>1.2.7  Interauthority recoupment</v>
          </cell>
          <cell r="M17">
            <v>0</v>
          </cell>
        </row>
        <row r="18">
          <cell r="A18" t="str">
            <v xml:space="preserve">1.2.8  Contribution to combined budgets </v>
          </cell>
          <cell r="M18">
            <v>0</v>
          </cell>
        </row>
        <row r="19">
          <cell r="A19" t="str">
            <v>1.3.1  Pupil Referral Units</v>
          </cell>
          <cell r="M19">
            <v>0</v>
          </cell>
        </row>
        <row r="20">
          <cell r="A20" t="str">
            <v>1.3.2  Behaviour Support Services</v>
          </cell>
          <cell r="M20">
            <v>0</v>
          </cell>
        </row>
        <row r="21">
          <cell r="A21" t="str">
            <v>1.3.3  Education out of school</v>
          </cell>
          <cell r="M21">
            <v>0</v>
          </cell>
        </row>
        <row r="22">
          <cell r="A22" t="str">
            <v xml:space="preserve">1.3.4  14-16 More practical learning options          </v>
          </cell>
          <cell r="M22">
            <v>719770</v>
          </cell>
        </row>
        <row r="23">
          <cell r="A23" t="str">
            <v>1.4.1  Support to underperforming ethnic minority groups and bilingual learners</v>
          </cell>
          <cell r="M23">
            <v>0</v>
          </cell>
        </row>
        <row r="24">
          <cell r="A24" t="str">
            <v xml:space="preserve">1.5.1 School meals/milk - nursery, primary and special schools </v>
          </cell>
          <cell r="M24">
            <v>1109674</v>
          </cell>
        </row>
        <row r="25">
          <cell r="A25" t="str">
            <v>1.5.2  Free school meals eligibility</v>
          </cell>
          <cell r="M25">
            <v>50000</v>
          </cell>
        </row>
        <row r="26">
          <cell r="A26" t="str">
            <v>1.5.3  School kitchens repair and maintenance</v>
          </cell>
          <cell r="M26">
            <v>0</v>
          </cell>
        </row>
        <row r="27">
          <cell r="A27" t="str">
            <v>1.6.1  Insurance</v>
          </cell>
          <cell r="M27">
            <v>0</v>
          </cell>
        </row>
        <row r="28">
          <cell r="A28" t="str">
            <v>1.6.2  Museum and Library Services</v>
          </cell>
          <cell r="M28">
            <v>0</v>
          </cell>
        </row>
        <row r="29">
          <cell r="A29" t="str">
            <v>1.6.3  School admissions</v>
          </cell>
          <cell r="M29">
            <v>0</v>
          </cell>
        </row>
        <row r="30">
          <cell r="A30" t="str">
            <v xml:space="preserve">1.6.4  Licences/subscriptions </v>
          </cell>
          <cell r="M30">
            <v>15000</v>
          </cell>
        </row>
        <row r="31">
          <cell r="A31" t="str">
            <v>1.6.5  Miscellaneous (not more than 0.1% total of net SB)</v>
          </cell>
          <cell r="M31">
            <v>0</v>
          </cell>
        </row>
        <row r="32">
          <cell r="A32" t="str">
            <v>1.6.6  Servicing of schools forums</v>
          </cell>
          <cell r="M32">
            <v>0</v>
          </cell>
        </row>
        <row r="33">
          <cell r="A33" t="str">
            <v>1.6.7  Staff costs  supply cover (not sickness)</v>
          </cell>
          <cell r="M33">
            <v>0</v>
          </cell>
        </row>
        <row r="34">
          <cell r="A34" t="str">
            <v>1.6.8  Termination of employment costs</v>
          </cell>
          <cell r="M34">
            <v>0</v>
          </cell>
        </row>
        <row r="35">
          <cell r="A35" t="str">
            <v>1.6.9  Purchase of carbon reduction commitment allowances</v>
          </cell>
          <cell r="M35">
            <v>0</v>
          </cell>
        </row>
        <row r="36">
          <cell r="A36" t="str">
            <v xml:space="preserve">1.7.1  Other Specific Grants </v>
          </cell>
          <cell r="M36">
            <v>0</v>
          </cell>
        </row>
        <row r="37">
          <cell r="A37" t="str">
            <v>1.8.1  Capital Expenditure from Revenue (CERA) (Schools)</v>
          </cell>
          <cell r="M37">
            <v>0</v>
          </cell>
        </row>
        <row r="38">
          <cell r="A38" t="str">
            <v>1.8.2  Prudential borrowing costs</v>
          </cell>
          <cell r="M38">
            <v>0</v>
          </cell>
        </row>
      </sheetData>
      <sheetData sheetId="4">
        <row r="2">
          <cell r="L2" t="str">
            <v>Basic Entitlement</v>
          </cell>
          <cell r="M2" t="str">
            <v>Deprivation</v>
          </cell>
          <cell r="N2" t="str">
            <v>Looked After Children</v>
          </cell>
          <cell r="O2" t="str">
            <v>Low Cost High Incidence SEN</v>
          </cell>
          <cell r="P2" t="str">
            <v>EAL</v>
          </cell>
          <cell r="Q2" t="str">
            <v>Mobility</v>
          </cell>
          <cell r="R2" t="str">
            <v>London Fringe</v>
          </cell>
          <cell r="S2" t="str">
            <v>Lump Sum</v>
          </cell>
          <cell r="T2" t="str">
            <v>Split Sites</v>
          </cell>
          <cell r="U2" t="str">
            <v>Rates</v>
          </cell>
          <cell r="V2" t="str">
            <v>PFI</v>
          </cell>
          <cell r="W2" t="str">
            <v>Existing Sixth Form Commitments</v>
          </cell>
          <cell r="X2" t="str">
            <v>Exceptional Circumstances</v>
          </cell>
        </row>
        <row r="3">
          <cell r="K3">
            <v>0</v>
          </cell>
          <cell r="L3">
            <v>0</v>
          </cell>
        </row>
        <row r="4">
          <cell r="K4">
            <v>0</v>
          </cell>
        </row>
        <row r="5">
          <cell r="K5">
            <v>0</v>
          </cell>
        </row>
        <row r="6">
          <cell r="K6">
            <v>0</v>
          </cell>
        </row>
        <row r="7">
          <cell r="K7">
            <v>0</v>
          </cell>
        </row>
        <row r="8">
          <cell r="K8">
            <v>0</v>
          </cell>
        </row>
        <row r="9">
          <cell r="K9">
            <v>0</v>
          </cell>
        </row>
        <row r="10">
          <cell r="K10">
            <v>0</v>
          </cell>
        </row>
        <row r="11">
          <cell r="K11">
            <v>0</v>
          </cell>
        </row>
        <row r="12">
          <cell r="K12">
            <v>0</v>
          </cell>
        </row>
        <row r="13">
          <cell r="K13">
            <v>0</v>
          </cell>
        </row>
        <row r="14">
          <cell r="K14">
            <v>0</v>
          </cell>
        </row>
        <row r="15">
          <cell r="K15">
            <v>0</v>
          </cell>
        </row>
        <row r="16">
          <cell r="K16">
            <v>0</v>
          </cell>
        </row>
        <row r="17">
          <cell r="K17">
            <v>0</v>
          </cell>
        </row>
        <row r="18">
          <cell r="K18">
            <v>0</v>
          </cell>
        </row>
        <row r="19">
          <cell r="K19">
            <v>0</v>
          </cell>
        </row>
        <row r="20">
          <cell r="K20">
            <v>0</v>
          </cell>
        </row>
        <row r="21">
          <cell r="K21">
            <v>0</v>
          </cell>
        </row>
        <row r="22">
          <cell r="K22">
            <v>0</v>
          </cell>
        </row>
        <row r="23">
          <cell r="K23">
            <v>0</v>
          </cell>
        </row>
        <row r="24">
          <cell r="K24">
            <v>0</v>
          </cell>
        </row>
        <row r="25">
          <cell r="K25">
            <v>0</v>
          </cell>
        </row>
        <row r="26">
          <cell r="K26">
            <v>0</v>
          </cell>
        </row>
        <row r="27">
          <cell r="K27">
            <v>0</v>
          </cell>
        </row>
        <row r="28">
          <cell r="K28">
            <v>0</v>
          </cell>
        </row>
        <row r="29">
          <cell r="K29">
            <v>0</v>
          </cell>
        </row>
        <row r="30">
          <cell r="K30">
            <v>0</v>
          </cell>
        </row>
        <row r="31">
          <cell r="K31">
            <v>0</v>
          </cell>
        </row>
        <row r="32">
          <cell r="K32">
            <v>0</v>
          </cell>
        </row>
        <row r="33">
          <cell r="K33">
            <v>0</v>
          </cell>
        </row>
        <row r="34">
          <cell r="K34">
            <v>0</v>
          </cell>
        </row>
        <row r="35">
          <cell r="K35">
            <v>0</v>
          </cell>
        </row>
        <row r="36">
          <cell r="K36">
            <v>0</v>
          </cell>
        </row>
        <row r="37">
          <cell r="K37">
            <v>0</v>
          </cell>
        </row>
        <row r="38">
          <cell r="K38">
            <v>0</v>
          </cell>
        </row>
        <row r="39">
          <cell r="K39">
            <v>0</v>
          </cell>
        </row>
        <row r="40">
          <cell r="K40">
            <v>0</v>
          </cell>
        </row>
        <row r="41">
          <cell r="K41">
            <v>0</v>
          </cell>
        </row>
        <row r="42">
          <cell r="K42">
            <v>0</v>
          </cell>
        </row>
        <row r="43">
          <cell r="K43">
            <v>0</v>
          </cell>
        </row>
        <row r="44">
          <cell r="K44">
            <v>0</v>
          </cell>
        </row>
        <row r="45">
          <cell r="K45">
            <v>0</v>
          </cell>
        </row>
        <row r="46">
          <cell r="K46">
            <v>0</v>
          </cell>
        </row>
        <row r="47">
          <cell r="K47">
            <v>0</v>
          </cell>
        </row>
        <row r="48">
          <cell r="K48">
            <v>0</v>
          </cell>
        </row>
        <row r="49">
          <cell r="K49">
            <v>0</v>
          </cell>
        </row>
        <row r="50">
          <cell r="K50">
            <v>0</v>
          </cell>
        </row>
        <row r="51">
          <cell r="K51">
            <v>0</v>
          </cell>
        </row>
        <row r="52">
          <cell r="K52">
            <v>0</v>
          </cell>
        </row>
        <row r="53">
          <cell r="K53">
            <v>0</v>
          </cell>
        </row>
        <row r="54">
          <cell r="K54">
            <v>0</v>
          </cell>
        </row>
        <row r="55">
          <cell r="K55">
            <v>0</v>
          </cell>
        </row>
        <row r="56">
          <cell r="K56">
            <v>0</v>
          </cell>
        </row>
        <row r="57">
          <cell r="K57">
            <v>0</v>
          </cell>
        </row>
        <row r="58">
          <cell r="K58">
            <v>0</v>
          </cell>
        </row>
        <row r="59">
          <cell r="K59">
            <v>0</v>
          </cell>
        </row>
        <row r="60">
          <cell r="K60">
            <v>0</v>
          </cell>
        </row>
        <row r="61">
          <cell r="K61">
            <v>0</v>
          </cell>
        </row>
        <row r="62">
          <cell r="K62">
            <v>0</v>
          </cell>
        </row>
        <row r="63">
          <cell r="K63">
            <v>0</v>
          </cell>
        </row>
        <row r="64">
          <cell r="K64">
            <v>0</v>
          </cell>
        </row>
        <row r="65">
          <cell r="K65">
            <v>0</v>
          </cell>
        </row>
        <row r="66">
          <cell r="K66">
            <v>0</v>
          </cell>
        </row>
        <row r="67">
          <cell r="K67">
            <v>0</v>
          </cell>
        </row>
        <row r="68">
          <cell r="K68">
            <v>0</v>
          </cell>
        </row>
        <row r="69">
          <cell r="K69">
            <v>0</v>
          </cell>
        </row>
        <row r="70">
          <cell r="K70">
            <v>0</v>
          </cell>
        </row>
        <row r="71">
          <cell r="K71">
            <v>0</v>
          </cell>
        </row>
        <row r="72">
          <cell r="K72">
            <v>0</v>
          </cell>
        </row>
        <row r="73">
          <cell r="K73">
            <v>0</v>
          </cell>
        </row>
        <row r="74">
          <cell r="K74">
            <v>0</v>
          </cell>
        </row>
        <row r="75">
          <cell r="K75">
            <v>0</v>
          </cell>
        </row>
        <row r="76">
          <cell r="K76">
            <v>0</v>
          </cell>
        </row>
        <row r="77">
          <cell r="K77">
            <v>0</v>
          </cell>
        </row>
        <row r="78">
          <cell r="K78">
            <v>0</v>
          </cell>
        </row>
        <row r="79">
          <cell r="K79">
            <v>0</v>
          </cell>
        </row>
        <row r="80">
          <cell r="K80">
            <v>0</v>
          </cell>
        </row>
        <row r="81">
          <cell r="K81">
            <v>0</v>
          </cell>
        </row>
        <row r="82">
          <cell r="K82">
            <v>0</v>
          </cell>
        </row>
        <row r="83">
          <cell r="K83">
            <v>0</v>
          </cell>
        </row>
        <row r="84">
          <cell r="K84">
            <v>0</v>
          </cell>
        </row>
        <row r="85">
          <cell r="K85">
            <v>0</v>
          </cell>
        </row>
        <row r="86">
          <cell r="K86">
            <v>0</v>
          </cell>
        </row>
        <row r="87">
          <cell r="K87">
            <v>0</v>
          </cell>
        </row>
        <row r="88">
          <cell r="K88">
            <v>0</v>
          </cell>
        </row>
        <row r="89">
          <cell r="K89">
            <v>0</v>
          </cell>
        </row>
        <row r="90">
          <cell r="K90">
            <v>0</v>
          </cell>
        </row>
        <row r="91">
          <cell r="K91">
            <v>0</v>
          </cell>
        </row>
        <row r="92">
          <cell r="K92">
            <v>0</v>
          </cell>
        </row>
        <row r="93">
          <cell r="K93">
            <v>0</v>
          </cell>
        </row>
        <row r="94">
          <cell r="K94">
            <v>0</v>
          </cell>
        </row>
        <row r="95">
          <cell r="K95">
            <v>0</v>
          </cell>
        </row>
        <row r="96">
          <cell r="K96">
            <v>0</v>
          </cell>
        </row>
        <row r="97">
          <cell r="K97">
            <v>0</v>
          </cell>
        </row>
        <row r="98">
          <cell r="K98">
            <v>0</v>
          </cell>
        </row>
        <row r="99">
          <cell r="K99">
            <v>0</v>
          </cell>
        </row>
        <row r="100">
          <cell r="K100">
            <v>0</v>
          </cell>
        </row>
        <row r="101">
          <cell r="K101">
            <v>0</v>
          </cell>
        </row>
        <row r="102">
          <cell r="K102">
            <v>0</v>
          </cell>
        </row>
        <row r="103">
          <cell r="K103">
            <v>0</v>
          </cell>
        </row>
        <row r="104">
          <cell r="K104">
            <v>0</v>
          </cell>
        </row>
        <row r="105">
          <cell r="K105">
            <v>0</v>
          </cell>
        </row>
        <row r="106">
          <cell r="K106">
            <v>0</v>
          </cell>
        </row>
        <row r="107">
          <cell r="K107">
            <v>0</v>
          </cell>
        </row>
        <row r="108">
          <cell r="K108">
            <v>0</v>
          </cell>
        </row>
        <row r="109">
          <cell r="K109">
            <v>0</v>
          </cell>
        </row>
        <row r="110">
          <cell r="K110">
            <v>0</v>
          </cell>
        </row>
        <row r="111">
          <cell r="K111">
            <v>0</v>
          </cell>
        </row>
        <row r="112">
          <cell r="K112">
            <v>0</v>
          </cell>
        </row>
        <row r="113">
          <cell r="K113">
            <v>0</v>
          </cell>
        </row>
        <row r="114">
          <cell r="K114">
            <v>0</v>
          </cell>
        </row>
        <row r="115">
          <cell r="K115">
            <v>0</v>
          </cell>
        </row>
        <row r="116">
          <cell r="K116">
            <v>0</v>
          </cell>
        </row>
        <row r="117">
          <cell r="K117">
            <v>0</v>
          </cell>
        </row>
        <row r="118">
          <cell r="K118">
            <v>0</v>
          </cell>
        </row>
        <row r="119">
          <cell r="K119">
            <v>0</v>
          </cell>
        </row>
        <row r="120">
          <cell r="K120">
            <v>0</v>
          </cell>
        </row>
        <row r="121">
          <cell r="K121">
            <v>0</v>
          </cell>
        </row>
        <row r="122">
          <cell r="K122">
            <v>0</v>
          </cell>
        </row>
        <row r="123">
          <cell r="K123">
            <v>0</v>
          </cell>
        </row>
        <row r="124">
          <cell r="K124">
            <v>0</v>
          </cell>
        </row>
        <row r="125">
          <cell r="K125">
            <v>0</v>
          </cell>
        </row>
        <row r="126">
          <cell r="K126">
            <v>0</v>
          </cell>
        </row>
        <row r="127">
          <cell r="K127">
            <v>0</v>
          </cell>
        </row>
        <row r="128">
          <cell r="K128">
            <v>0</v>
          </cell>
        </row>
        <row r="129">
          <cell r="K129">
            <v>0</v>
          </cell>
        </row>
        <row r="130">
          <cell r="K130">
            <v>0</v>
          </cell>
        </row>
        <row r="131">
          <cell r="K131">
            <v>0</v>
          </cell>
        </row>
        <row r="132">
          <cell r="K132">
            <v>0</v>
          </cell>
        </row>
        <row r="133">
          <cell r="K133">
            <v>0</v>
          </cell>
        </row>
        <row r="134">
          <cell r="K134">
            <v>0</v>
          </cell>
        </row>
        <row r="135">
          <cell r="K135">
            <v>0</v>
          </cell>
        </row>
        <row r="136">
          <cell r="K136">
            <v>0</v>
          </cell>
        </row>
        <row r="137">
          <cell r="K137">
            <v>0</v>
          </cell>
        </row>
        <row r="138">
          <cell r="K138">
            <v>0</v>
          </cell>
        </row>
        <row r="139">
          <cell r="K139">
            <v>0</v>
          </cell>
        </row>
        <row r="140">
          <cell r="K140">
            <v>0</v>
          </cell>
        </row>
        <row r="141">
          <cell r="K141">
            <v>0</v>
          </cell>
        </row>
        <row r="142">
          <cell r="K142">
            <v>0</v>
          </cell>
        </row>
        <row r="143">
          <cell r="K143">
            <v>0</v>
          </cell>
        </row>
        <row r="144">
          <cell r="K144">
            <v>0</v>
          </cell>
        </row>
        <row r="145">
          <cell r="K145">
            <v>0</v>
          </cell>
        </row>
        <row r="146">
          <cell r="K146">
            <v>0</v>
          </cell>
        </row>
        <row r="147">
          <cell r="K147">
            <v>0</v>
          </cell>
        </row>
        <row r="148">
          <cell r="K148">
            <v>0</v>
          </cell>
        </row>
        <row r="149">
          <cell r="K149">
            <v>0</v>
          </cell>
        </row>
        <row r="150">
          <cell r="K150">
            <v>0</v>
          </cell>
        </row>
        <row r="151">
          <cell r="K151">
            <v>0</v>
          </cell>
        </row>
        <row r="152">
          <cell r="K152">
            <v>0</v>
          </cell>
        </row>
        <row r="153">
          <cell r="K153">
            <v>0</v>
          </cell>
        </row>
        <row r="154">
          <cell r="K154">
            <v>0</v>
          </cell>
        </row>
        <row r="155">
          <cell r="K155">
            <v>0</v>
          </cell>
        </row>
        <row r="156">
          <cell r="K156">
            <v>0</v>
          </cell>
        </row>
        <row r="157">
          <cell r="K157">
            <v>0</v>
          </cell>
        </row>
        <row r="158">
          <cell r="K158">
            <v>0</v>
          </cell>
        </row>
        <row r="159">
          <cell r="K159">
            <v>0</v>
          </cell>
        </row>
        <row r="160">
          <cell r="K160">
            <v>0</v>
          </cell>
        </row>
        <row r="161">
          <cell r="K161">
            <v>0</v>
          </cell>
        </row>
        <row r="162">
          <cell r="K162">
            <v>0</v>
          </cell>
        </row>
        <row r="163">
          <cell r="K163">
            <v>0</v>
          </cell>
        </row>
        <row r="164">
          <cell r="K164">
            <v>0</v>
          </cell>
        </row>
        <row r="165">
          <cell r="K165">
            <v>0</v>
          </cell>
        </row>
        <row r="166">
          <cell r="K166">
            <v>0</v>
          </cell>
        </row>
        <row r="167">
          <cell r="K167">
            <v>0</v>
          </cell>
        </row>
        <row r="168">
          <cell r="K168">
            <v>0</v>
          </cell>
        </row>
        <row r="169">
          <cell r="K169">
            <v>0</v>
          </cell>
        </row>
        <row r="170">
          <cell r="K170">
            <v>0</v>
          </cell>
        </row>
        <row r="171">
          <cell r="K171">
            <v>0</v>
          </cell>
        </row>
        <row r="172">
          <cell r="K172">
            <v>0</v>
          </cell>
        </row>
        <row r="173">
          <cell r="K173">
            <v>0</v>
          </cell>
        </row>
        <row r="174">
          <cell r="K174">
            <v>0</v>
          </cell>
        </row>
        <row r="175">
          <cell r="K175">
            <v>0</v>
          </cell>
        </row>
        <row r="176">
          <cell r="K176">
            <v>0</v>
          </cell>
        </row>
        <row r="177">
          <cell r="K177">
            <v>0</v>
          </cell>
        </row>
        <row r="178">
          <cell r="K178">
            <v>0</v>
          </cell>
        </row>
        <row r="179">
          <cell r="K179">
            <v>0</v>
          </cell>
        </row>
        <row r="180">
          <cell r="K180">
            <v>0</v>
          </cell>
        </row>
        <row r="181">
          <cell r="K181">
            <v>0</v>
          </cell>
        </row>
        <row r="182">
          <cell r="K182">
            <v>0</v>
          </cell>
        </row>
        <row r="183">
          <cell r="K183">
            <v>0</v>
          </cell>
        </row>
        <row r="184">
          <cell r="K184">
            <v>0</v>
          </cell>
        </row>
        <row r="185">
          <cell r="K185">
            <v>0</v>
          </cell>
        </row>
        <row r="186">
          <cell r="K186">
            <v>0</v>
          </cell>
        </row>
        <row r="187">
          <cell r="K187">
            <v>0</v>
          </cell>
        </row>
      </sheetData>
      <sheetData sheetId="5">
        <row r="1">
          <cell r="A1" t="str">
            <v>URN</v>
          </cell>
          <cell r="B1" t="str">
            <v>LAESTAB</v>
          </cell>
          <cell r="C1" t="str">
            <v>School_Name</v>
          </cell>
          <cell r="D1" t="str">
            <v>R - y11 NOR Jan 2012</v>
          </cell>
          <cell r="E1" t="str">
            <v>On roll Jan 12</v>
          </cell>
          <cell r="F1" t="str">
            <v>Manual adjustments to NOR</v>
          </cell>
          <cell r="G1" t="str">
            <v>12-13 Actual SBS</v>
          </cell>
          <cell r="H1" t="str">
            <v>12-13 Early Years</v>
          </cell>
          <cell r="I1" t="str">
            <v>12-13 High Needs</v>
          </cell>
          <cell r="J1" t="str">
            <v>12-13 Non DSG Sixth Form</v>
          </cell>
          <cell r="K1" t="str">
            <v>12-13 Adjusted SBS</v>
          </cell>
          <cell r="L1" t="str">
            <v>12-13 Rates</v>
          </cell>
          <cell r="M1" t="str">
            <v>12-13 Approved Exemptions 1</v>
          </cell>
          <cell r="N1" t="str">
            <v>12-13 Approved Exemptions 2</v>
          </cell>
          <cell r="O1" t="str">
            <v>12-13 Approved Exemptions 3</v>
          </cell>
          <cell r="P1" t="str">
            <v>12-13 Approved Exemptions 4</v>
          </cell>
          <cell r="Q1" t="str">
            <v>12-13 Approved Exemptions 5</v>
          </cell>
          <cell r="R1" t="str">
            <v>12-13 Approved Exemptions 6</v>
          </cell>
          <cell r="S1" t="str">
            <v>12-13 MFG Total</v>
          </cell>
          <cell r="T1" t="str">
            <v>12-13 Adjusted SBS Per Pupil</v>
          </cell>
          <cell r="U1" t="str">
            <v>12-13 MFG Per Pupil</v>
          </cell>
        </row>
        <row r="3">
          <cell r="A3">
            <v>101186</v>
          </cell>
        </row>
        <row r="4">
          <cell r="A4">
            <v>101187</v>
          </cell>
        </row>
        <row r="5">
          <cell r="A5">
            <v>101188</v>
          </cell>
        </row>
        <row r="6">
          <cell r="A6">
            <v>101189</v>
          </cell>
        </row>
        <row r="7">
          <cell r="A7">
            <v>101192</v>
          </cell>
        </row>
        <row r="8">
          <cell r="A8">
            <v>101193</v>
          </cell>
        </row>
        <row r="9">
          <cell r="A9">
            <v>101196</v>
          </cell>
        </row>
        <row r="10">
          <cell r="A10">
            <v>101197</v>
          </cell>
        </row>
        <row r="11">
          <cell r="A11">
            <v>101198</v>
          </cell>
        </row>
        <row r="12">
          <cell r="A12">
            <v>101202</v>
          </cell>
        </row>
        <row r="13">
          <cell r="A13">
            <v>101203</v>
          </cell>
        </row>
        <row r="14">
          <cell r="A14">
            <v>101206</v>
          </cell>
        </row>
        <row r="15">
          <cell r="A15">
            <v>101210</v>
          </cell>
        </row>
        <row r="16">
          <cell r="A16">
            <v>101211</v>
          </cell>
        </row>
        <row r="17">
          <cell r="A17">
            <v>0</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101226</v>
          </cell>
        </row>
        <row r="26">
          <cell r="A26">
            <v>101227</v>
          </cell>
        </row>
        <row r="27">
          <cell r="A27">
            <v>101228</v>
          </cell>
        </row>
        <row r="28">
          <cell r="A28">
            <v>101229</v>
          </cell>
        </row>
        <row r="29">
          <cell r="A29">
            <v>101230</v>
          </cell>
        </row>
        <row r="30">
          <cell r="A30">
            <v>101231</v>
          </cell>
        </row>
        <row r="31">
          <cell r="A31">
            <v>101232</v>
          </cell>
        </row>
        <row r="32">
          <cell r="A32">
            <v>130357</v>
          </cell>
        </row>
        <row r="33">
          <cell r="A33">
            <v>130340</v>
          </cell>
        </row>
        <row r="34">
          <cell r="A34">
            <v>130919</v>
          </cell>
        </row>
        <row r="35">
          <cell r="A35">
            <v>131844</v>
          </cell>
        </row>
        <row r="36">
          <cell r="A36">
            <v>131845</v>
          </cell>
        </row>
        <row r="37">
          <cell r="A37">
            <v>131775</v>
          </cell>
        </row>
        <row r="38">
          <cell r="A38">
            <v>101233</v>
          </cell>
        </row>
        <row r="39">
          <cell r="A39">
            <v>101234</v>
          </cell>
        </row>
        <row r="40">
          <cell r="A40">
            <v>101235</v>
          </cell>
        </row>
        <row r="41">
          <cell r="A41">
            <v>101236</v>
          </cell>
        </row>
        <row r="42">
          <cell r="A42">
            <v>101237</v>
          </cell>
        </row>
        <row r="43">
          <cell r="A43">
            <v>101238</v>
          </cell>
        </row>
        <row r="44">
          <cell r="A44">
            <v>101239</v>
          </cell>
        </row>
        <row r="45">
          <cell r="A45">
            <v>136431</v>
          </cell>
        </row>
        <row r="46">
          <cell r="A46">
            <v>138684</v>
          </cell>
        </row>
        <row r="47">
          <cell r="A47">
            <v>136940</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6">
        <row r="1">
          <cell r="A1" t="str">
            <v>URN</v>
          </cell>
          <cell r="B1" t="str">
            <v>LAESTAB</v>
          </cell>
          <cell r="C1" t="str">
            <v>School_Name</v>
          </cell>
          <cell r="D1" t="str">
            <v>Opening / Closing</v>
          </cell>
          <cell r="E1" t="str">
            <v>Primary Pupils in High Needs Places</v>
          </cell>
          <cell r="F1" t="str">
            <v>Key Stage 3 Pupils in High Needs Places</v>
          </cell>
          <cell r="G1" t="str">
            <v>Key Stage 4 Pupils in High Needs Places</v>
          </cell>
          <cell r="H1" t="str">
            <v>Split Sites</v>
          </cell>
          <cell r="I1" t="str">
            <v>Rates</v>
          </cell>
          <cell r="J1" t="str">
            <v xml:space="preserve">Total Rates </v>
          </cell>
          <cell r="K1" t="str">
            <v>PFI</v>
          </cell>
          <cell r="L1" t="str">
            <v>Sixth Form Funding From DSG</v>
          </cell>
          <cell r="M1" t="str">
            <v>Excep Circs 1</v>
          </cell>
          <cell r="N1" t="str">
            <v>Excep Circs 2</v>
          </cell>
          <cell r="O1" t="str">
            <v>Excep Circs 3</v>
          </cell>
          <cell r="P1" t="str">
            <v>13-14 Approved Exemptions 1</v>
          </cell>
          <cell r="Q1" t="str">
            <v>13-14 Approved Exemptions 2</v>
          </cell>
          <cell r="R1" t="str">
            <v>13-14 Approved Exemptions 3</v>
          </cell>
          <cell r="S1" t="str">
            <v>13-14 Approved Exemptions 4</v>
          </cell>
          <cell r="T1" t="str">
            <v>13-14 Approved Exemptions 5</v>
          </cell>
          <cell r="U1" t="str">
            <v>13-14 Approved Exemptions 6</v>
          </cell>
          <cell r="V1" t="str">
            <v>13-14 Approved MFG Exemptions</v>
          </cell>
        </row>
        <row r="3">
          <cell r="A3">
            <v>101186</v>
          </cell>
          <cell r="B3">
            <v>3012001</v>
          </cell>
          <cell r="C3" t="str">
            <v>The James Cambell Primary School</v>
          </cell>
          <cell r="D3">
            <v>1</v>
          </cell>
          <cell r="E3">
            <v>0</v>
          </cell>
          <cell r="F3">
            <v>0</v>
          </cell>
          <cell r="G3">
            <v>0</v>
          </cell>
          <cell r="H3">
            <v>0</v>
          </cell>
          <cell r="I3">
            <v>36327.043999999994</v>
          </cell>
          <cell r="J3">
            <v>0</v>
          </cell>
          <cell r="K3">
            <v>0</v>
          </cell>
          <cell r="L3">
            <v>0</v>
          </cell>
          <cell r="M3">
            <v>0</v>
          </cell>
          <cell r="N3">
            <v>0</v>
          </cell>
          <cell r="O3">
            <v>0</v>
          </cell>
          <cell r="P3">
            <v>0</v>
          </cell>
          <cell r="Q3">
            <v>0</v>
          </cell>
          <cell r="R3">
            <v>0</v>
          </cell>
          <cell r="S3">
            <v>0</v>
          </cell>
          <cell r="T3">
            <v>0</v>
          </cell>
          <cell r="U3">
            <v>0</v>
          </cell>
          <cell r="V3">
            <v>0</v>
          </cell>
        </row>
        <row r="4">
          <cell r="A4">
            <v>101187</v>
          </cell>
          <cell r="B4">
            <v>3012004</v>
          </cell>
          <cell r="C4" t="str">
            <v>DOROTHY BARLEY JUNIOR SCHOOL</v>
          </cell>
          <cell r="D4">
            <v>1</v>
          </cell>
          <cell r="E4">
            <v>0</v>
          </cell>
          <cell r="F4">
            <v>0</v>
          </cell>
          <cell r="G4">
            <v>0</v>
          </cell>
          <cell r="H4">
            <v>0</v>
          </cell>
          <cell r="I4">
            <v>25772.564999999999</v>
          </cell>
          <cell r="J4">
            <v>0</v>
          </cell>
          <cell r="K4">
            <v>0</v>
          </cell>
          <cell r="L4">
            <v>0</v>
          </cell>
          <cell r="M4">
            <v>0</v>
          </cell>
          <cell r="N4">
            <v>0</v>
          </cell>
          <cell r="O4">
            <v>0</v>
          </cell>
          <cell r="P4">
            <v>0</v>
          </cell>
          <cell r="Q4">
            <v>0</v>
          </cell>
          <cell r="R4">
            <v>0</v>
          </cell>
          <cell r="S4">
            <v>0</v>
          </cell>
          <cell r="T4">
            <v>0</v>
          </cell>
          <cell r="U4">
            <v>0</v>
          </cell>
          <cell r="V4">
            <v>0</v>
          </cell>
        </row>
        <row r="5">
          <cell r="A5">
            <v>101188</v>
          </cell>
          <cell r="B5">
            <v>3012005</v>
          </cell>
          <cell r="C5" t="str">
            <v>DOROTHY BARLEY INFANTS</v>
          </cell>
          <cell r="D5">
            <v>1</v>
          </cell>
          <cell r="E5">
            <v>0</v>
          </cell>
          <cell r="F5">
            <v>0</v>
          </cell>
          <cell r="G5">
            <v>0</v>
          </cell>
          <cell r="H5">
            <v>0</v>
          </cell>
          <cell r="I5">
            <v>17181.71</v>
          </cell>
          <cell r="J5">
            <v>0</v>
          </cell>
          <cell r="K5">
            <v>0</v>
          </cell>
          <cell r="L5">
            <v>0</v>
          </cell>
          <cell r="M5">
            <v>0</v>
          </cell>
          <cell r="N5">
            <v>0</v>
          </cell>
          <cell r="O5">
            <v>0</v>
          </cell>
          <cell r="P5">
            <v>0</v>
          </cell>
          <cell r="Q5">
            <v>0</v>
          </cell>
          <cell r="R5">
            <v>0</v>
          </cell>
          <cell r="S5">
            <v>0</v>
          </cell>
          <cell r="T5">
            <v>0</v>
          </cell>
          <cell r="U5">
            <v>0</v>
          </cell>
          <cell r="V5">
            <v>0</v>
          </cell>
        </row>
        <row r="6">
          <cell r="A6">
            <v>101189</v>
          </cell>
          <cell r="B6">
            <v>3012006</v>
          </cell>
          <cell r="C6" t="str">
            <v>EASTBURY PRIMARY</v>
          </cell>
          <cell r="D6">
            <v>1</v>
          </cell>
          <cell r="E6">
            <v>0</v>
          </cell>
          <cell r="F6">
            <v>0</v>
          </cell>
          <cell r="G6">
            <v>0</v>
          </cell>
          <cell r="H6">
            <v>0</v>
          </cell>
          <cell r="I6">
            <v>108981.132</v>
          </cell>
          <cell r="J6">
            <v>0</v>
          </cell>
          <cell r="K6">
            <v>0</v>
          </cell>
          <cell r="L6">
            <v>0</v>
          </cell>
          <cell r="M6">
            <v>0</v>
          </cell>
          <cell r="N6">
            <v>0</v>
          </cell>
          <cell r="O6">
            <v>0</v>
          </cell>
          <cell r="P6">
            <v>0</v>
          </cell>
          <cell r="Q6">
            <v>0</v>
          </cell>
          <cell r="R6">
            <v>0</v>
          </cell>
          <cell r="S6">
            <v>0</v>
          </cell>
          <cell r="T6">
            <v>0</v>
          </cell>
          <cell r="U6">
            <v>0</v>
          </cell>
          <cell r="V6">
            <v>0</v>
          </cell>
        </row>
        <row r="7">
          <cell r="A7">
            <v>101192</v>
          </cell>
          <cell r="B7">
            <v>3012009</v>
          </cell>
          <cell r="C7" t="str">
            <v>Manor Junior School</v>
          </cell>
          <cell r="D7">
            <v>1</v>
          </cell>
          <cell r="E7">
            <v>0</v>
          </cell>
          <cell r="F7">
            <v>0</v>
          </cell>
          <cell r="G7">
            <v>0</v>
          </cell>
          <cell r="H7">
            <v>0</v>
          </cell>
          <cell r="I7">
            <v>33872.513999999996</v>
          </cell>
          <cell r="J7">
            <v>0</v>
          </cell>
          <cell r="K7">
            <v>0</v>
          </cell>
          <cell r="L7">
            <v>0</v>
          </cell>
          <cell r="M7">
            <v>0</v>
          </cell>
          <cell r="N7">
            <v>0</v>
          </cell>
          <cell r="O7">
            <v>0</v>
          </cell>
          <cell r="P7">
            <v>0</v>
          </cell>
          <cell r="Q7">
            <v>0</v>
          </cell>
          <cell r="R7">
            <v>0</v>
          </cell>
          <cell r="S7">
            <v>0</v>
          </cell>
          <cell r="T7">
            <v>0</v>
          </cell>
          <cell r="U7">
            <v>0</v>
          </cell>
          <cell r="V7">
            <v>0</v>
          </cell>
        </row>
        <row r="8">
          <cell r="A8">
            <v>101193</v>
          </cell>
          <cell r="B8">
            <v>3012010</v>
          </cell>
          <cell r="C8" t="str">
            <v>Manor Infant School</v>
          </cell>
          <cell r="D8">
            <v>1</v>
          </cell>
          <cell r="E8">
            <v>0</v>
          </cell>
          <cell r="F8">
            <v>0</v>
          </cell>
          <cell r="G8">
            <v>0</v>
          </cell>
          <cell r="H8">
            <v>0</v>
          </cell>
          <cell r="I8">
            <v>23165.5255</v>
          </cell>
          <cell r="J8">
            <v>0</v>
          </cell>
          <cell r="K8">
            <v>0</v>
          </cell>
          <cell r="L8">
            <v>0</v>
          </cell>
          <cell r="M8">
            <v>0</v>
          </cell>
          <cell r="N8">
            <v>0</v>
          </cell>
          <cell r="O8">
            <v>0</v>
          </cell>
          <cell r="P8">
            <v>0</v>
          </cell>
          <cell r="Q8">
            <v>0</v>
          </cell>
          <cell r="R8">
            <v>0</v>
          </cell>
          <cell r="S8">
            <v>0</v>
          </cell>
          <cell r="T8">
            <v>0</v>
          </cell>
          <cell r="U8">
            <v>0</v>
          </cell>
          <cell r="V8">
            <v>0</v>
          </cell>
        </row>
        <row r="9">
          <cell r="A9">
            <v>101196</v>
          </cell>
          <cell r="B9">
            <v>3012013</v>
          </cell>
          <cell r="C9" t="str">
            <v>NORTHBURY JUNIOR SCHOOL</v>
          </cell>
          <cell r="D9">
            <v>1</v>
          </cell>
          <cell r="E9">
            <v>0</v>
          </cell>
          <cell r="F9">
            <v>0</v>
          </cell>
          <cell r="G9">
            <v>0</v>
          </cell>
          <cell r="H9">
            <v>0</v>
          </cell>
          <cell r="I9">
            <v>22704.402499999997</v>
          </cell>
          <cell r="J9">
            <v>0</v>
          </cell>
          <cell r="K9">
            <v>0</v>
          </cell>
          <cell r="L9">
            <v>0</v>
          </cell>
          <cell r="M9">
            <v>0</v>
          </cell>
          <cell r="N9">
            <v>0</v>
          </cell>
          <cell r="O9">
            <v>0</v>
          </cell>
          <cell r="P9">
            <v>0</v>
          </cell>
          <cell r="Q9">
            <v>0</v>
          </cell>
          <cell r="R9">
            <v>0</v>
          </cell>
          <cell r="S9">
            <v>0</v>
          </cell>
          <cell r="T9">
            <v>0</v>
          </cell>
          <cell r="U9">
            <v>0</v>
          </cell>
          <cell r="V9">
            <v>0</v>
          </cell>
        </row>
        <row r="10">
          <cell r="A10">
            <v>101197</v>
          </cell>
          <cell r="B10">
            <v>3012014</v>
          </cell>
          <cell r="C10" t="str">
            <v>NORTHBURY INFANT SCHOOL</v>
          </cell>
          <cell r="D10">
            <v>1</v>
          </cell>
          <cell r="E10">
            <v>0</v>
          </cell>
          <cell r="F10">
            <v>0</v>
          </cell>
          <cell r="G10">
            <v>0</v>
          </cell>
          <cell r="H10">
            <v>0</v>
          </cell>
          <cell r="I10">
            <v>22704.402499999997</v>
          </cell>
          <cell r="J10">
            <v>0</v>
          </cell>
          <cell r="K10">
            <v>0</v>
          </cell>
          <cell r="L10">
            <v>0</v>
          </cell>
          <cell r="M10">
            <v>0</v>
          </cell>
          <cell r="N10">
            <v>0</v>
          </cell>
          <cell r="O10">
            <v>0</v>
          </cell>
          <cell r="P10">
            <v>0</v>
          </cell>
          <cell r="Q10">
            <v>0</v>
          </cell>
          <cell r="R10">
            <v>0</v>
          </cell>
          <cell r="S10">
            <v>0</v>
          </cell>
          <cell r="T10">
            <v>0</v>
          </cell>
          <cell r="U10">
            <v>0</v>
          </cell>
          <cell r="V10">
            <v>0</v>
          </cell>
        </row>
        <row r="11">
          <cell r="A11">
            <v>101198</v>
          </cell>
          <cell r="B11">
            <v>3012015</v>
          </cell>
          <cell r="C11" t="str">
            <v>Ripple Primary School</v>
          </cell>
          <cell r="D11">
            <v>1</v>
          </cell>
          <cell r="E11">
            <v>0</v>
          </cell>
          <cell r="F11">
            <v>0</v>
          </cell>
          <cell r="G11">
            <v>0</v>
          </cell>
          <cell r="H11">
            <v>100000</v>
          </cell>
          <cell r="I11">
            <v>77171.368040000001</v>
          </cell>
          <cell r="J11">
            <v>0</v>
          </cell>
          <cell r="K11">
            <v>0</v>
          </cell>
          <cell r="L11">
            <v>0</v>
          </cell>
          <cell r="M11">
            <v>0</v>
          </cell>
          <cell r="N11">
            <v>0</v>
          </cell>
          <cell r="O11">
            <v>0</v>
          </cell>
          <cell r="P11">
            <v>0</v>
          </cell>
          <cell r="Q11">
            <v>0</v>
          </cell>
          <cell r="R11">
            <v>0</v>
          </cell>
          <cell r="S11">
            <v>0</v>
          </cell>
          <cell r="T11">
            <v>0</v>
          </cell>
          <cell r="U11">
            <v>0</v>
          </cell>
          <cell r="V11">
            <v>0</v>
          </cell>
        </row>
        <row r="12">
          <cell r="A12">
            <v>101202</v>
          </cell>
          <cell r="B12">
            <v>3012024</v>
          </cell>
          <cell r="C12" t="str">
            <v>BEAM PRIMARY</v>
          </cell>
          <cell r="D12">
            <v>1</v>
          </cell>
          <cell r="E12">
            <v>0</v>
          </cell>
          <cell r="F12">
            <v>0</v>
          </cell>
          <cell r="G12">
            <v>0</v>
          </cell>
          <cell r="H12">
            <v>0</v>
          </cell>
          <cell r="I12">
            <v>23988.665999999997</v>
          </cell>
          <cell r="J12">
            <v>0</v>
          </cell>
          <cell r="K12">
            <v>0</v>
          </cell>
          <cell r="L12">
            <v>0</v>
          </cell>
          <cell r="M12">
            <v>0</v>
          </cell>
          <cell r="N12">
            <v>0</v>
          </cell>
          <cell r="O12">
            <v>0</v>
          </cell>
          <cell r="P12">
            <v>0</v>
          </cell>
          <cell r="Q12">
            <v>0</v>
          </cell>
          <cell r="R12">
            <v>0</v>
          </cell>
          <cell r="S12">
            <v>0</v>
          </cell>
          <cell r="T12">
            <v>0</v>
          </cell>
          <cell r="U12">
            <v>0</v>
          </cell>
          <cell r="V12">
            <v>0</v>
          </cell>
        </row>
        <row r="13">
          <cell r="A13">
            <v>101203</v>
          </cell>
          <cell r="B13">
            <v>3012030</v>
          </cell>
          <cell r="C13" t="str">
            <v>Furze Infant School</v>
          </cell>
          <cell r="D13">
            <v>1</v>
          </cell>
          <cell r="E13">
            <v>0</v>
          </cell>
          <cell r="F13">
            <v>0</v>
          </cell>
          <cell r="G13">
            <v>0</v>
          </cell>
          <cell r="H13">
            <v>0</v>
          </cell>
          <cell r="I13">
            <v>46881.522999999994</v>
          </cell>
          <cell r="J13">
            <v>0</v>
          </cell>
          <cell r="K13">
            <v>0</v>
          </cell>
          <cell r="L13">
            <v>0</v>
          </cell>
          <cell r="M13">
            <v>0</v>
          </cell>
          <cell r="N13">
            <v>0</v>
          </cell>
          <cell r="O13">
            <v>0</v>
          </cell>
          <cell r="P13">
            <v>0</v>
          </cell>
          <cell r="Q13">
            <v>0</v>
          </cell>
          <cell r="R13">
            <v>0</v>
          </cell>
          <cell r="S13">
            <v>0</v>
          </cell>
          <cell r="T13">
            <v>0</v>
          </cell>
          <cell r="U13">
            <v>0</v>
          </cell>
          <cell r="V13">
            <v>0</v>
          </cell>
        </row>
        <row r="14">
          <cell r="A14">
            <v>101206</v>
          </cell>
          <cell r="B14">
            <v>3012033</v>
          </cell>
          <cell r="C14" t="str">
            <v>GRAFTON PRIMARY</v>
          </cell>
          <cell r="D14">
            <v>1</v>
          </cell>
          <cell r="E14">
            <v>0</v>
          </cell>
          <cell r="F14">
            <v>0</v>
          </cell>
          <cell r="G14">
            <v>0</v>
          </cell>
          <cell r="H14">
            <v>0</v>
          </cell>
          <cell r="I14">
            <v>43199.727999999996</v>
          </cell>
          <cell r="J14">
            <v>0</v>
          </cell>
          <cell r="K14">
            <v>0</v>
          </cell>
          <cell r="L14">
            <v>0</v>
          </cell>
          <cell r="M14">
            <v>0</v>
          </cell>
          <cell r="N14">
            <v>0</v>
          </cell>
          <cell r="O14">
            <v>0</v>
          </cell>
          <cell r="P14">
            <v>0</v>
          </cell>
          <cell r="Q14">
            <v>0</v>
          </cell>
          <cell r="R14">
            <v>0</v>
          </cell>
          <cell r="S14">
            <v>0</v>
          </cell>
          <cell r="T14">
            <v>0</v>
          </cell>
          <cell r="U14">
            <v>0</v>
          </cell>
          <cell r="V14">
            <v>0</v>
          </cell>
        </row>
        <row r="15">
          <cell r="A15">
            <v>101210</v>
          </cell>
          <cell r="B15">
            <v>3012042</v>
          </cell>
          <cell r="C15" t="str">
            <v>MARKS GATE INFANTS</v>
          </cell>
          <cell r="D15">
            <v>1</v>
          </cell>
          <cell r="E15">
            <v>0</v>
          </cell>
          <cell r="F15">
            <v>0</v>
          </cell>
          <cell r="G15">
            <v>0</v>
          </cell>
          <cell r="H15">
            <v>0</v>
          </cell>
          <cell r="I15">
            <v>16345.218499999999</v>
          </cell>
          <cell r="J15">
            <v>0</v>
          </cell>
          <cell r="K15">
            <v>0</v>
          </cell>
          <cell r="L15">
            <v>0</v>
          </cell>
          <cell r="M15">
            <v>0</v>
          </cell>
          <cell r="N15">
            <v>0</v>
          </cell>
          <cell r="O15">
            <v>0</v>
          </cell>
          <cell r="P15">
            <v>0</v>
          </cell>
          <cell r="Q15">
            <v>0</v>
          </cell>
          <cell r="R15">
            <v>0</v>
          </cell>
          <cell r="S15">
            <v>0</v>
          </cell>
          <cell r="T15">
            <v>0</v>
          </cell>
          <cell r="U15">
            <v>0</v>
          </cell>
          <cell r="V15">
            <v>0</v>
          </cell>
        </row>
        <row r="16">
          <cell r="A16">
            <v>101211</v>
          </cell>
          <cell r="B16">
            <v>3012043</v>
          </cell>
          <cell r="C16" t="str">
            <v>MARSH GREEN PRIMARY</v>
          </cell>
          <cell r="D16">
            <v>1</v>
          </cell>
          <cell r="E16">
            <v>0</v>
          </cell>
          <cell r="F16">
            <v>0</v>
          </cell>
          <cell r="G16">
            <v>0</v>
          </cell>
          <cell r="H16">
            <v>0</v>
          </cell>
          <cell r="I16">
            <v>13405.430999999999</v>
          </cell>
          <cell r="J16">
            <v>0</v>
          </cell>
          <cell r="K16">
            <v>0</v>
          </cell>
          <cell r="L16">
            <v>0</v>
          </cell>
          <cell r="M16">
            <v>0</v>
          </cell>
          <cell r="N16">
            <v>0</v>
          </cell>
          <cell r="O16">
            <v>0</v>
          </cell>
          <cell r="P16">
            <v>0</v>
          </cell>
          <cell r="Q16">
            <v>0</v>
          </cell>
          <cell r="R16">
            <v>0</v>
          </cell>
          <cell r="S16">
            <v>0</v>
          </cell>
          <cell r="T16">
            <v>0</v>
          </cell>
          <cell r="U16">
            <v>0</v>
          </cell>
          <cell r="V16">
            <v>0</v>
          </cell>
        </row>
        <row r="17">
          <cell r="A17">
            <v>0</v>
          </cell>
          <cell r="B17">
            <v>0</v>
          </cell>
          <cell r="C17" t="str">
            <v>RUSH GREEN PRIMARY</v>
          </cell>
          <cell r="D17">
            <v>1</v>
          </cell>
          <cell r="E17">
            <v>0</v>
          </cell>
          <cell r="F17">
            <v>0</v>
          </cell>
          <cell r="G17">
            <v>0</v>
          </cell>
          <cell r="H17">
            <v>0</v>
          </cell>
          <cell r="I17">
            <v>87233.37999999999</v>
          </cell>
          <cell r="J17">
            <v>0</v>
          </cell>
          <cell r="K17">
            <v>0</v>
          </cell>
          <cell r="L17">
            <v>0</v>
          </cell>
          <cell r="M17">
            <v>0</v>
          </cell>
          <cell r="N17">
            <v>0</v>
          </cell>
          <cell r="O17">
            <v>0</v>
          </cell>
          <cell r="P17">
            <v>0</v>
          </cell>
          <cell r="Q17">
            <v>0</v>
          </cell>
          <cell r="R17">
            <v>0</v>
          </cell>
          <cell r="S17">
            <v>0</v>
          </cell>
          <cell r="T17">
            <v>0</v>
          </cell>
          <cell r="U17">
            <v>0</v>
          </cell>
          <cell r="V17">
            <v>0</v>
          </cell>
        </row>
        <row r="18">
          <cell r="A18">
            <v>101216</v>
          </cell>
          <cell r="B18">
            <v>3012052</v>
          </cell>
          <cell r="C18" t="str">
            <v>LEYS PRIMARY SCHOOL</v>
          </cell>
          <cell r="D18">
            <v>1</v>
          </cell>
          <cell r="E18">
            <v>0</v>
          </cell>
          <cell r="F18">
            <v>0</v>
          </cell>
          <cell r="G18">
            <v>0</v>
          </cell>
          <cell r="H18">
            <v>0</v>
          </cell>
          <cell r="I18">
            <v>11438.2125</v>
          </cell>
          <cell r="J18">
            <v>0</v>
          </cell>
          <cell r="K18">
            <v>0</v>
          </cell>
          <cell r="L18">
            <v>0</v>
          </cell>
          <cell r="M18">
            <v>0</v>
          </cell>
          <cell r="N18">
            <v>0</v>
          </cell>
          <cell r="O18">
            <v>0</v>
          </cell>
          <cell r="P18">
            <v>0</v>
          </cell>
          <cell r="Q18">
            <v>0</v>
          </cell>
          <cell r="R18">
            <v>0</v>
          </cell>
          <cell r="S18">
            <v>0</v>
          </cell>
          <cell r="T18">
            <v>0</v>
          </cell>
          <cell r="U18">
            <v>0</v>
          </cell>
          <cell r="V18">
            <v>0</v>
          </cell>
        </row>
        <row r="19">
          <cell r="A19">
            <v>101219</v>
          </cell>
          <cell r="B19">
            <v>3012055</v>
          </cell>
          <cell r="C19" t="str">
            <v>WARREN JUNIOR</v>
          </cell>
          <cell r="D19">
            <v>1</v>
          </cell>
          <cell r="E19">
            <v>0</v>
          </cell>
          <cell r="F19">
            <v>0</v>
          </cell>
          <cell r="G19">
            <v>0</v>
          </cell>
          <cell r="H19">
            <v>0</v>
          </cell>
          <cell r="I19">
            <v>51954.218333333331</v>
          </cell>
          <cell r="J19">
            <v>0</v>
          </cell>
          <cell r="K19">
            <v>0</v>
          </cell>
          <cell r="L19">
            <v>0</v>
          </cell>
          <cell r="M19">
            <v>0</v>
          </cell>
          <cell r="N19">
            <v>0</v>
          </cell>
          <cell r="O19">
            <v>0</v>
          </cell>
          <cell r="P19">
            <v>0</v>
          </cell>
          <cell r="Q19">
            <v>0</v>
          </cell>
          <cell r="R19">
            <v>0</v>
          </cell>
          <cell r="S19">
            <v>0</v>
          </cell>
          <cell r="T19">
            <v>0</v>
          </cell>
          <cell r="U19">
            <v>0</v>
          </cell>
          <cell r="V19">
            <v>0</v>
          </cell>
        </row>
        <row r="20">
          <cell r="A20">
            <v>101220</v>
          </cell>
          <cell r="B20">
            <v>3012056</v>
          </cell>
          <cell r="C20" t="str">
            <v>Thomas Arnold Primary</v>
          </cell>
          <cell r="D20">
            <v>1</v>
          </cell>
          <cell r="E20">
            <v>0</v>
          </cell>
          <cell r="F20">
            <v>0</v>
          </cell>
          <cell r="G20">
            <v>0</v>
          </cell>
          <cell r="H20">
            <v>0</v>
          </cell>
          <cell r="I20">
            <v>21989.610499999999</v>
          </cell>
          <cell r="J20">
            <v>0</v>
          </cell>
          <cell r="K20">
            <v>0</v>
          </cell>
          <cell r="L20">
            <v>0</v>
          </cell>
          <cell r="M20">
            <v>0</v>
          </cell>
          <cell r="N20">
            <v>0</v>
          </cell>
          <cell r="O20">
            <v>0</v>
          </cell>
          <cell r="P20">
            <v>0</v>
          </cell>
          <cell r="Q20">
            <v>0</v>
          </cell>
          <cell r="R20">
            <v>0</v>
          </cell>
          <cell r="S20">
            <v>0</v>
          </cell>
          <cell r="T20">
            <v>0</v>
          </cell>
          <cell r="U20">
            <v>0</v>
          </cell>
          <cell r="V20">
            <v>0</v>
          </cell>
        </row>
        <row r="21">
          <cell r="A21">
            <v>101222</v>
          </cell>
          <cell r="B21">
            <v>3012059</v>
          </cell>
          <cell r="C21" t="str">
            <v>Valence Primary</v>
          </cell>
          <cell r="D21">
            <v>1</v>
          </cell>
          <cell r="E21">
            <v>0</v>
          </cell>
          <cell r="F21">
            <v>0</v>
          </cell>
          <cell r="G21">
            <v>0</v>
          </cell>
          <cell r="H21">
            <v>100000</v>
          </cell>
          <cell r="I21">
            <v>61248.225999999995</v>
          </cell>
          <cell r="J21">
            <v>0</v>
          </cell>
          <cell r="K21">
            <v>0</v>
          </cell>
          <cell r="L21">
            <v>0</v>
          </cell>
          <cell r="M21">
            <v>0</v>
          </cell>
          <cell r="N21">
            <v>0</v>
          </cell>
          <cell r="O21">
            <v>0</v>
          </cell>
          <cell r="P21">
            <v>0</v>
          </cell>
          <cell r="Q21">
            <v>0</v>
          </cell>
          <cell r="R21">
            <v>0</v>
          </cell>
          <cell r="S21">
            <v>0</v>
          </cell>
          <cell r="T21">
            <v>0</v>
          </cell>
          <cell r="U21">
            <v>0</v>
          </cell>
          <cell r="V21">
            <v>0</v>
          </cell>
        </row>
        <row r="22">
          <cell r="A22">
            <v>101223</v>
          </cell>
          <cell r="B22">
            <v>3012060</v>
          </cell>
          <cell r="C22" t="str">
            <v>Village Infants</v>
          </cell>
          <cell r="D22">
            <v>1</v>
          </cell>
          <cell r="E22">
            <v>0</v>
          </cell>
          <cell r="F22">
            <v>0</v>
          </cell>
          <cell r="G22">
            <v>0</v>
          </cell>
          <cell r="H22">
            <v>0</v>
          </cell>
          <cell r="I22">
            <v>16227.626999999999</v>
          </cell>
          <cell r="J22">
            <v>0</v>
          </cell>
          <cell r="K22">
            <v>0</v>
          </cell>
          <cell r="L22">
            <v>0</v>
          </cell>
          <cell r="M22">
            <v>0</v>
          </cell>
          <cell r="N22">
            <v>0</v>
          </cell>
          <cell r="O22">
            <v>0</v>
          </cell>
          <cell r="P22">
            <v>0</v>
          </cell>
          <cell r="Q22">
            <v>0</v>
          </cell>
          <cell r="R22">
            <v>0</v>
          </cell>
          <cell r="S22">
            <v>0</v>
          </cell>
          <cell r="T22">
            <v>0</v>
          </cell>
          <cell r="U22">
            <v>0</v>
          </cell>
          <cell r="V22">
            <v>0</v>
          </cell>
        </row>
        <row r="23">
          <cell r="A23">
            <v>101224</v>
          </cell>
          <cell r="B23">
            <v>3012061</v>
          </cell>
          <cell r="C23" t="str">
            <v>Marks Gate Junior School</v>
          </cell>
          <cell r="D23">
            <v>1</v>
          </cell>
          <cell r="E23">
            <v>0</v>
          </cell>
          <cell r="F23">
            <v>0</v>
          </cell>
          <cell r="G23">
            <v>0</v>
          </cell>
          <cell r="H23">
            <v>0</v>
          </cell>
          <cell r="I23">
            <v>15522.078</v>
          </cell>
          <cell r="J23">
            <v>0</v>
          </cell>
          <cell r="K23">
            <v>0</v>
          </cell>
          <cell r="L23">
            <v>0</v>
          </cell>
          <cell r="M23">
            <v>0</v>
          </cell>
          <cell r="N23">
            <v>0</v>
          </cell>
          <cell r="O23">
            <v>0</v>
          </cell>
          <cell r="P23">
            <v>0</v>
          </cell>
          <cell r="Q23">
            <v>0</v>
          </cell>
          <cell r="R23">
            <v>0</v>
          </cell>
          <cell r="S23">
            <v>0</v>
          </cell>
          <cell r="T23">
            <v>0</v>
          </cell>
          <cell r="U23">
            <v>0</v>
          </cell>
          <cell r="V23">
            <v>0</v>
          </cell>
        </row>
        <row r="24">
          <cell r="A24">
            <v>101225</v>
          </cell>
          <cell r="B24">
            <v>3012062</v>
          </cell>
          <cell r="C24" t="str">
            <v>THAMES VIEW JUNIOR</v>
          </cell>
          <cell r="D24">
            <v>1</v>
          </cell>
          <cell r="E24">
            <v>0</v>
          </cell>
          <cell r="F24">
            <v>0</v>
          </cell>
          <cell r="G24">
            <v>0</v>
          </cell>
          <cell r="H24">
            <v>0</v>
          </cell>
          <cell r="I24">
            <v>17521.1335</v>
          </cell>
          <cell r="J24">
            <v>0</v>
          </cell>
          <cell r="K24">
            <v>0</v>
          </cell>
          <cell r="L24">
            <v>0</v>
          </cell>
          <cell r="M24">
            <v>0</v>
          </cell>
          <cell r="N24">
            <v>0</v>
          </cell>
          <cell r="O24">
            <v>0</v>
          </cell>
          <cell r="P24">
            <v>0</v>
          </cell>
          <cell r="Q24">
            <v>0</v>
          </cell>
          <cell r="R24">
            <v>0</v>
          </cell>
          <cell r="S24">
            <v>0</v>
          </cell>
          <cell r="T24">
            <v>0</v>
          </cell>
          <cell r="U24">
            <v>0</v>
          </cell>
          <cell r="V24">
            <v>0</v>
          </cell>
        </row>
        <row r="25">
          <cell r="A25">
            <v>101226</v>
          </cell>
          <cell r="B25">
            <v>3012063</v>
          </cell>
          <cell r="C25" t="str">
            <v>WILLIAM BELLAMY PRIMARY</v>
          </cell>
          <cell r="D25">
            <v>1</v>
          </cell>
          <cell r="E25">
            <v>0</v>
          </cell>
          <cell r="F25">
            <v>0</v>
          </cell>
          <cell r="G25">
            <v>0</v>
          </cell>
          <cell r="H25">
            <v>0</v>
          </cell>
          <cell r="I25">
            <v>43744.037999999993</v>
          </cell>
          <cell r="J25">
            <v>0</v>
          </cell>
          <cell r="K25">
            <v>0</v>
          </cell>
          <cell r="L25">
            <v>0</v>
          </cell>
          <cell r="M25">
            <v>0</v>
          </cell>
          <cell r="N25">
            <v>0</v>
          </cell>
          <cell r="O25">
            <v>0</v>
          </cell>
          <cell r="P25">
            <v>0</v>
          </cell>
          <cell r="Q25">
            <v>0</v>
          </cell>
          <cell r="R25">
            <v>0</v>
          </cell>
          <cell r="S25">
            <v>0</v>
          </cell>
          <cell r="T25">
            <v>0</v>
          </cell>
          <cell r="U25">
            <v>0</v>
          </cell>
          <cell r="V25">
            <v>0</v>
          </cell>
        </row>
        <row r="26">
          <cell r="A26">
            <v>101227</v>
          </cell>
          <cell r="B26">
            <v>3012064</v>
          </cell>
          <cell r="C26" t="str">
            <v>PARSLOES PRIMARY</v>
          </cell>
          <cell r="D26">
            <v>1</v>
          </cell>
          <cell r="E26">
            <v>0</v>
          </cell>
          <cell r="F26">
            <v>0</v>
          </cell>
          <cell r="G26">
            <v>0</v>
          </cell>
          <cell r="H26">
            <v>0</v>
          </cell>
          <cell r="I26">
            <v>24929.397999999997</v>
          </cell>
          <cell r="J26">
            <v>0</v>
          </cell>
          <cell r="K26">
            <v>0</v>
          </cell>
          <cell r="L26">
            <v>0</v>
          </cell>
          <cell r="M26">
            <v>0</v>
          </cell>
          <cell r="N26">
            <v>0</v>
          </cell>
          <cell r="O26">
            <v>0</v>
          </cell>
          <cell r="P26">
            <v>0</v>
          </cell>
          <cell r="Q26">
            <v>0</v>
          </cell>
          <cell r="R26">
            <v>0</v>
          </cell>
          <cell r="S26">
            <v>0</v>
          </cell>
          <cell r="T26">
            <v>0</v>
          </cell>
          <cell r="U26">
            <v>0</v>
          </cell>
          <cell r="V26">
            <v>0</v>
          </cell>
        </row>
        <row r="27">
          <cell r="A27">
            <v>101228</v>
          </cell>
          <cell r="B27">
            <v>3012065</v>
          </cell>
          <cell r="C27" t="str">
            <v>Five Elms Primary School</v>
          </cell>
          <cell r="D27">
            <v>1</v>
          </cell>
          <cell r="E27">
            <v>0</v>
          </cell>
          <cell r="F27">
            <v>0</v>
          </cell>
          <cell r="G27">
            <v>0</v>
          </cell>
          <cell r="H27">
            <v>0</v>
          </cell>
          <cell r="I27">
            <v>34608.873</v>
          </cell>
          <cell r="J27">
            <v>0</v>
          </cell>
          <cell r="K27">
            <v>0</v>
          </cell>
          <cell r="L27">
            <v>0</v>
          </cell>
          <cell r="M27">
            <v>0</v>
          </cell>
          <cell r="N27">
            <v>0</v>
          </cell>
          <cell r="O27">
            <v>0</v>
          </cell>
          <cell r="P27">
            <v>0</v>
          </cell>
          <cell r="Q27">
            <v>0</v>
          </cell>
          <cell r="R27">
            <v>0</v>
          </cell>
          <cell r="S27">
            <v>0</v>
          </cell>
          <cell r="T27">
            <v>0</v>
          </cell>
          <cell r="U27">
            <v>0</v>
          </cell>
          <cell r="V27">
            <v>0</v>
          </cell>
        </row>
        <row r="28">
          <cell r="A28">
            <v>101229</v>
          </cell>
          <cell r="B28">
            <v>3012066</v>
          </cell>
          <cell r="C28" t="str">
            <v>HENRY GREEN PRIMARY</v>
          </cell>
          <cell r="D28">
            <v>1</v>
          </cell>
          <cell r="E28">
            <v>0</v>
          </cell>
          <cell r="F28">
            <v>0</v>
          </cell>
          <cell r="G28">
            <v>0</v>
          </cell>
          <cell r="H28">
            <v>0</v>
          </cell>
          <cell r="I28">
            <v>24694.214999999997</v>
          </cell>
          <cell r="J28">
            <v>0</v>
          </cell>
          <cell r="K28">
            <v>0</v>
          </cell>
          <cell r="L28">
            <v>0</v>
          </cell>
          <cell r="M28">
            <v>0</v>
          </cell>
          <cell r="N28">
            <v>0</v>
          </cell>
          <cell r="O28">
            <v>0</v>
          </cell>
          <cell r="P28">
            <v>0</v>
          </cell>
          <cell r="Q28">
            <v>0</v>
          </cell>
          <cell r="R28">
            <v>0</v>
          </cell>
          <cell r="S28">
            <v>0</v>
          </cell>
          <cell r="T28">
            <v>0</v>
          </cell>
          <cell r="U28">
            <v>0</v>
          </cell>
          <cell r="V28">
            <v>0</v>
          </cell>
        </row>
        <row r="29">
          <cell r="A29">
            <v>101230</v>
          </cell>
          <cell r="B29">
            <v>3012067</v>
          </cell>
          <cell r="C29" t="str">
            <v>RODING PRIMARY</v>
          </cell>
          <cell r="D29">
            <v>1</v>
          </cell>
          <cell r="E29">
            <v>0</v>
          </cell>
          <cell r="F29">
            <v>0</v>
          </cell>
          <cell r="G29">
            <v>0</v>
          </cell>
          <cell r="H29">
            <v>100000</v>
          </cell>
          <cell r="I29">
            <v>131317.35499999998</v>
          </cell>
          <cell r="J29">
            <v>0</v>
          </cell>
          <cell r="K29">
            <v>0</v>
          </cell>
          <cell r="L29">
            <v>0</v>
          </cell>
          <cell r="M29">
            <v>0</v>
          </cell>
          <cell r="N29">
            <v>0</v>
          </cell>
          <cell r="O29">
            <v>0</v>
          </cell>
          <cell r="P29">
            <v>0</v>
          </cell>
          <cell r="Q29">
            <v>0</v>
          </cell>
          <cell r="R29">
            <v>0</v>
          </cell>
          <cell r="S29">
            <v>0</v>
          </cell>
          <cell r="T29">
            <v>0</v>
          </cell>
          <cell r="U29">
            <v>0</v>
          </cell>
          <cell r="V29">
            <v>0</v>
          </cell>
        </row>
        <row r="30">
          <cell r="A30">
            <v>101231</v>
          </cell>
          <cell r="B30">
            <v>3012068</v>
          </cell>
          <cell r="C30" t="str">
            <v>Becontree Primary School</v>
          </cell>
          <cell r="D30">
            <v>1</v>
          </cell>
          <cell r="E30">
            <v>0</v>
          </cell>
          <cell r="F30">
            <v>0</v>
          </cell>
          <cell r="G30">
            <v>0</v>
          </cell>
          <cell r="H30">
            <v>0</v>
          </cell>
          <cell r="I30">
            <v>23165.5255</v>
          </cell>
          <cell r="J30">
            <v>0</v>
          </cell>
          <cell r="K30">
            <v>0</v>
          </cell>
          <cell r="L30">
            <v>0</v>
          </cell>
          <cell r="M30">
            <v>0</v>
          </cell>
          <cell r="N30">
            <v>0</v>
          </cell>
          <cell r="O30">
            <v>0</v>
          </cell>
          <cell r="P30">
            <v>0</v>
          </cell>
          <cell r="Q30">
            <v>0</v>
          </cell>
          <cell r="R30">
            <v>0</v>
          </cell>
          <cell r="S30">
            <v>0</v>
          </cell>
          <cell r="T30">
            <v>0</v>
          </cell>
          <cell r="U30">
            <v>0</v>
          </cell>
          <cell r="V30">
            <v>0</v>
          </cell>
        </row>
        <row r="31">
          <cell r="A31">
            <v>101232</v>
          </cell>
          <cell r="B31">
            <v>3012069</v>
          </cell>
          <cell r="C31" t="str">
            <v>JOHN PERRY PRIMARY</v>
          </cell>
          <cell r="D31">
            <v>1</v>
          </cell>
          <cell r="E31">
            <v>0</v>
          </cell>
          <cell r="F31">
            <v>0</v>
          </cell>
          <cell r="G31">
            <v>0</v>
          </cell>
          <cell r="H31">
            <v>0</v>
          </cell>
          <cell r="I31">
            <v>34363.42</v>
          </cell>
          <cell r="J31">
            <v>0</v>
          </cell>
          <cell r="K31">
            <v>0</v>
          </cell>
          <cell r="L31">
            <v>0</v>
          </cell>
          <cell r="M31">
            <v>0</v>
          </cell>
          <cell r="N31">
            <v>0</v>
          </cell>
          <cell r="O31">
            <v>0</v>
          </cell>
          <cell r="P31">
            <v>0</v>
          </cell>
          <cell r="Q31">
            <v>0</v>
          </cell>
          <cell r="R31">
            <v>0</v>
          </cell>
          <cell r="S31">
            <v>0</v>
          </cell>
          <cell r="T31">
            <v>0</v>
          </cell>
          <cell r="U31">
            <v>0</v>
          </cell>
          <cell r="V31">
            <v>0</v>
          </cell>
        </row>
        <row r="32">
          <cell r="A32">
            <v>130357</v>
          </cell>
          <cell r="B32">
            <v>3012070</v>
          </cell>
          <cell r="C32" t="str">
            <v>RICHARD ALIBON PRIMARY</v>
          </cell>
          <cell r="D32">
            <v>1</v>
          </cell>
          <cell r="E32">
            <v>0</v>
          </cell>
          <cell r="F32">
            <v>0</v>
          </cell>
          <cell r="G32">
            <v>0</v>
          </cell>
          <cell r="H32">
            <v>0</v>
          </cell>
          <cell r="I32">
            <v>25870.129999999997</v>
          </cell>
          <cell r="J32">
            <v>0</v>
          </cell>
          <cell r="K32">
            <v>0</v>
          </cell>
          <cell r="L32">
            <v>0</v>
          </cell>
          <cell r="M32">
            <v>0</v>
          </cell>
          <cell r="N32">
            <v>0</v>
          </cell>
          <cell r="O32">
            <v>0</v>
          </cell>
          <cell r="P32">
            <v>0</v>
          </cell>
          <cell r="Q32">
            <v>0</v>
          </cell>
          <cell r="R32">
            <v>0</v>
          </cell>
          <cell r="S32">
            <v>0</v>
          </cell>
          <cell r="T32">
            <v>0</v>
          </cell>
          <cell r="U32">
            <v>0</v>
          </cell>
          <cell r="V32">
            <v>0</v>
          </cell>
        </row>
        <row r="33">
          <cell r="A33">
            <v>130340</v>
          </cell>
          <cell r="B33">
            <v>3012071</v>
          </cell>
          <cell r="C33" t="str">
            <v>MONTEAGLE PRIMARY</v>
          </cell>
          <cell r="D33">
            <v>1</v>
          </cell>
          <cell r="E33">
            <v>0</v>
          </cell>
          <cell r="F33">
            <v>0</v>
          </cell>
          <cell r="G33">
            <v>0</v>
          </cell>
          <cell r="H33">
            <v>0</v>
          </cell>
          <cell r="I33">
            <v>32399.795999999998</v>
          </cell>
          <cell r="J33">
            <v>0</v>
          </cell>
          <cell r="K33">
            <v>0</v>
          </cell>
          <cell r="L33">
            <v>0</v>
          </cell>
          <cell r="M33">
            <v>0</v>
          </cell>
          <cell r="N33">
            <v>0</v>
          </cell>
          <cell r="O33">
            <v>0</v>
          </cell>
          <cell r="P33">
            <v>0</v>
          </cell>
          <cell r="Q33">
            <v>0</v>
          </cell>
          <cell r="R33">
            <v>0</v>
          </cell>
          <cell r="S33">
            <v>0</v>
          </cell>
          <cell r="T33">
            <v>0</v>
          </cell>
          <cell r="U33">
            <v>0</v>
          </cell>
          <cell r="V33">
            <v>0</v>
          </cell>
        </row>
        <row r="34">
          <cell r="A34">
            <v>130919</v>
          </cell>
          <cell r="B34">
            <v>3012072</v>
          </cell>
          <cell r="C34" t="str">
            <v>GODWIN PRIMARY</v>
          </cell>
          <cell r="D34">
            <v>1</v>
          </cell>
          <cell r="E34">
            <v>0</v>
          </cell>
          <cell r="F34">
            <v>0</v>
          </cell>
          <cell r="G34">
            <v>0</v>
          </cell>
          <cell r="H34">
            <v>0</v>
          </cell>
          <cell r="I34">
            <v>25870.129999999997</v>
          </cell>
          <cell r="J34">
            <v>0</v>
          </cell>
          <cell r="K34">
            <v>0</v>
          </cell>
          <cell r="L34">
            <v>0</v>
          </cell>
          <cell r="M34">
            <v>0</v>
          </cell>
          <cell r="N34">
            <v>0</v>
          </cell>
          <cell r="O34">
            <v>0</v>
          </cell>
          <cell r="P34">
            <v>0</v>
          </cell>
          <cell r="Q34">
            <v>0</v>
          </cell>
          <cell r="R34">
            <v>0</v>
          </cell>
          <cell r="S34">
            <v>0</v>
          </cell>
          <cell r="T34">
            <v>0</v>
          </cell>
          <cell r="U34">
            <v>0</v>
          </cell>
          <cell r="V34">
            <v>0</v>
          </cell>
        </row>
        <row r="35">
          <cell r="A35">
            <v>131844</v>
          </cell>
          <cell r="B35">
            <v>3012073</v>
          </cell>
          <cell r="C35" t="str">
            <v>HUNTERS HALL PRIMARY</v>
          </cell>
          <cell r="D35">
            <v>1</v>
          </cell>
          <cell r="E35">
            <v>0</v>
          </cell>
          <cell r="F35">
            <v>0</v>
          </cell>
          <cell r="G35">
            <v>0</v>
          </cell>
          <cell r="H35">
            <v>0</v>
          </cell>
          <cell r="I35">
            <v>32154.342999999997</v>
          </cell>
          <cell r="J35">
            <v>0</v>
          </cell>
          <cell r="K35">
            <v>0</v>
          </cell>
          <cell r="L35">
            <v>0</v>
          </cell>
          <cell r="M35">
            <v>0</v>
          </cell>
          <cell r="N35">
            <v>0</v>
          </cell>
          <cell r="O35">
            <v>0</v>
          </cell>
          <cell r="P35">
            <v>0</v>
          </cell>
          <cell r="Q35">
            <v>0</v>
          </cell>
          <cell r="R35">
            <v>0</v>
          </cell>
          <cell r="S35">
            <v>0</v>
          </cell>
          <cell r="T35">
            <v>0</v>
          </cell>
          <cell r="U35">
            <v>0</v>
          </cell>
          <cell r="V35">
            <v>0</v>
          </cell>
        </row>
        <row r="36">
          <cell r="A36">
            <v>131845</v>
          </cell>
          <cell r="B36">
            <v>3012074</v>
          </cell>
          <cell r="C36" t="str">
            <v>SOUTHWOOD PRIMARY</v>
          </cell>
          <cell r="D36">
            <v>1</v>
          </cell>
          <cell r="E36">
            <v>0</v>
          </cell>
          <cell r="F36">
            <v>0</v>
          </cell>
          <cell r="G36">
            <v>0</v>
          </cell>
          <cell r="H36">
            <v>0</v>
          </cell>
          <cell r="I36">
            <v>17638.724999999999</v>
          </cell>
          <cell r="J36">
            <v>0</v>
          </cell>
          <cell r="K36">
            <v>0</v>
          </cell>
          <cell r="L36">
            <v>0</v>
          </cell>
          <cell r="M36">
            <v>0</v>
          </cell>
          <cell r="N36">
            <v>0</v>
          </cell>
          <cell r="O36">
            <v>0</v>
          </cell>
          <cell r="P36">
            <v>0</v>
          </cell>
          <cell r="Q36">
            <v>0</v>
          </cell>
          <cell r="R36">
            <v>0</v>
          </cell>
          <cell r="S36">
            <v>0</v>
          </cell>
          <cell r="T36">
            <v>0</v>
          </cell>
          <cell r="U36">
            <v>0</v>
          </cell>
          <cell r="V36">
            <v>0</v>
          </cell>
        </row>
        <row r="37">
          <cell r="A37">
            <v>131775</v>
          </cell>
          <cell r="B37">
            <v>3012075</v>
          </cell>
          <cell r="C37" t="str">
            <v>GASCOIGNE PRIMARY SCHOOL</v>
          </cell>
          <cell r="D37">
            <v>1</v>
          </cell>
          <cell r="E37">
            <v>0</v>
          </cell>
          <cell r="F37">
            <v>0</v>
          </cell>
          <cell r="G37">
            <v>0</v>
          </cell>
          <cell r="H37">
            <v>0</v>
          </cell>
          <cell r="I37">
            <v>75599.52399999999</v>
          </cell>
          <cell r="J37">
            <v>0</v>
          </cell>
          <cell r="K37">
            <v>0</v>
          </cell>
          <cell r="L37">
            <v>0</v>
          </cell>
          <cell r="M37">
            <v>0</v>
          </cell>
          <cell r="N37">
            <v>0</v>
          </cell>
          <cell r="O37">
            <v>0</v>
          </cell>
          <cell r="P37">
            <v>0</v>
          </cell>
          <cell r="Q37">
            <v>0</v>
          </cell>
          <cell r="R37">
            <v>0</v>
          </cell>
          <cell r="S37">
            <v>0</v>
          </cell>
          <cell r="T37">
            <v>0</v>
          </cell>
          <cell r="U37">
            <v>0</v>
          </cell>
          <cell r="V37">
            <v>0</v>
          </cell>
        </row>
        <row r="38">
          <cell r="A38">
            <v>101233</v>
          </cell>
          <cell r="B38">
            <v>3013300</v>
          </cell>
          <cell r="C38" t="str">
            <v>ST.  MARGARET'S Church of England PRIMARY School</v>
          </cell>
          <cell r="D38">
            <v>1</v>
          </cell>
          <cell r="E38">
            <v>0</v>
          </cell>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row>
        <row r="39">
          <cell r="A39">
            <v>101234</v>
          </cell>
          <cell r="B39">
            <v>3013301</v>
          </cell>
          <cell r="C39" t="str">
            <v>WILLIAM FORD C of E JUNIOR</v>
          </cell>
          <cell r="D39">
            <v>1</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row>
        <row r="40">
          <cell r="A40">
            <v>101235</v>
          </cell>
          <cell r="B40">
            <v>3013500</v>
          </cell>
          <cell r="C40" t="str">
            <v>ST JOSEPHS RC PRIMARY (BARKING)</v>
          </cell>
          <cell r="D40">
            <v>1</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row>
        <row r="41">
          <cell r="A41">
            <v>101236</v>
          </cell>
          <cell r="B41">
            <v>3013502</v>
          </cell>
          <cell r="C41" t="str">
            <v>ST JOSEPHS CATHOLIC (DAGENHAM) SCHOOL</v>
          </cell>
          <cell r="D41">
            <v>1</v>
          </cell>
          <cell r="E41">
            <v>0</v>
          </cell>
          <cell r="F41">
            <v>0</v>
          </cell>
          <cell r="G41">
            <v>0</v>
          </cell>
          <cell r="H41">
            <v>100000</v>
          </cell>
          <cell r="I41">
            <v>0</v>
          </cell>
          <cell r="J41">
            <v>0</v>
          </cell>
          <cell r="K41">
            <v>0</v>
          </cell>
          <cell r="L41">
            <v>0</v>
          </cell>
          <cell r="M41">
            <v>0</v>
          </cell>
          <cell r="N41">
            <v>0</v>
          </cell>
          <cell r="O41">
            <v>0</v>
          </cell>
          <cell r="P41">
            <v>0</v>
          </cell>
          <cell r="Q41">
            <v>0</v>
          </cell>
          <cell r="R41">
            <v>0</v>
          </cell>
          <cell r="S41">
            <v>0</v>
          </cell>
          <cell r="T41">
            <v>0</v>
          </cell>
          <cell r="U41">
            <v>0</v>
          </cell>
          <cell r="V41">
            <v>0</v>
          </cell>
        </row>
        <row r="42">
          <cell r="A42">
            <v>101237</v>
          </cell>
          <cell r="B42">
            <v>3013503</v>
          </cell>
          <cell r="C42" t="str">
            <v>ST PETERS RC PRIMARY SCHOOL</v>
          </cell>
          <cell r="D42">
            <v>1</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row>
        <row r="43">
          <cell r="A43">
            <v>101238</v>
          </cell>
          <cell r="B43">
            <v>3013505</v>
          </cell>
          <cell r="C43" t="str">
            <v>THE ST TERESA CATHOLIC PRIMARY SCH</v>
          </cell>
          <cell r="D43">
            <v>1</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row>
        <row r="44">
          <cell r="A44">
            <v>101239</v>
          </cell>
          <cell r="B44">
            <v>3013506</v>
          </cell>
          <cell r="C44" t="str">
            <v>ST VINCENT'S CATHOLIC PRIMARY</v>
          </cell>
          <cell r="D44">
            <v>1</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row>
        <row r="45">
          <cell r="A45">
            <v>136431</v>
          </cell>
          <cell r="B45">
            <v>3013507</v>
          </cell>
          <cell r="C45" t="str">
            <v>George Carey Church of England Primary School</v>
          </cell>
          <cell r="D45">
            <v>1</v>
          </cell>
          <cell r="E45">
            <v>0</v>
          </cell>
          <cell r="F45">
            <v>0</v>
          </cell>
          <cell r="G45">
            <v>0</v>
          </cell>
          <cell r="H45">
            <v>0</v>
          </cell>
          <cell r="I45">
            <v>12174.468800000001</v>
          </cell>
          <cell r="J45">
            <v>0</v>
          </cell>
          <cell r="K45">
            <v>0</v>
          </cell>
          <cell r="L45">
            <v>0</v>
          </cell>
          <cell r="M45">
            <v>0</v>
          </cell>
          <cell r="N45">
            <v>0</v>
          </cell>
          <cell r="O45">
            <v>0</v>
          </cell>
          <cell r="P45">
            <v>0</v>
          </cell>
          <cell r="Q45">
            <v>0</v>
          </cell>
          <cell r="R45">
            <v>0</v>
          </cell>
          <cell r="S45">
            <v>0</v>
          </cell>
          <cell r="T45">
            <v>0</v>
          </cell>
          <cell r="U45">
            <v>0</v>
          </cell>
          <cell r="V45">
            <v>0</v>
          </cell>
        </row>
        <row r="46">
          <cell r="A46">
            <v>138684</v>
          </cell>
          <cell r="B46">
            <v>3012021</v>
          </cell>
          <cell r="C46" t="str">
            <v>Thames View Infants</v>
          </cell>
          <cell r="D46">
            <v>1</v>
          </cell>
          <cell r="E46">
            <v>0</v>
          </cell>
          <cell r="F46">
            <v>0</v>
          </cell>
          <cell r="G46">
            <v>0</v>
          </cell>
          <cell r="H46">
            <v>0</v>
          </cell>
          <cell r="I46">
            <v>30190.718999999997</v>
          </cell>
          <cell r="J46">
            <v>0</v>
          </cell>
          <cell r="K46">
            <v>0</v>
          </cell>
          <cell r="L46">
            <v>0</v>
          </cell>
          <cell r="M46">
            <v>0</v>
          </cell>
          <cell r="N46">
            <v>0</v>
          </cell>
          <cell r="O46">
            <v>0</v>
          </cell>
          <cell r="P46">
            <v>0</v>
          </cell>
          <cell r="Q46">
            <v>0</v>
          </cell>
          <cell r="R46">
            <v>0</v>
          </cell>
          <cell r="S46">
            <v>0</v>
          </cell>
          <cell r="T46">
            <v>0</v>
          </cell>
          <cell r="U46">
            <v>0</v>
          </cell>
          <cell r="V46">
            <v>0</v>
          </cell>
        </row>
        <row r="47">
          <cell r="A47">
            <v>136940</v>
          </cell>
          <cell r="B47">
            <v>3014000</v>
          </cell>
          <cell r="C47" t="str">
            <v>Barking Riverside School</v>
          </cell>
          <cell r="D47">
            <v>1</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row>
        <row r="48">
          <cell r="A48">
            <v>101240</v>
          </cell>
          <cell r="B48">
            <v>3014016</v>
          </cell>
          <cell r="C48" t="str">
            <v>Warren Comprehensive School</v>
          </cell>
          <cell r="D48">
            <v>1</v>
          </cell>
          <cell r="E48">
            <v>0</v>
          </cell>
          <cell r="F48">
            <v>0</v>
          </cell>
          <cell r="G48">
            <v>0</v>
          </cell>
          <cell r="H48">
            <v>0</v>
          </cell>
          <cell r="I48">
            <v>103908.43666666666</v>
          </cell>
          <cell r="J48">
            <v>0</v>
          </cell>
          <cell r="K48">
            <v>0</v>
          </cell>
          <cell r="L48">
            <v>0</v>
          </cell>
          <cell r="M48">
            <v>0</v>
          </cell>
          <cell r="N48">
            <v>0</v>
          </cell>
          <cell r="O48">
            <v>0</v>
          </cell>
          <cell r="P48">
            <v>0</v>
          </cell>
          <cell r="Q48">
            <v>0</v>
          </cell>
          <cell r="R48">
            <v>0</v>
          </cell>
          <cell r="S48">
            <v>0</v>
          </cell>
          <cell r="T48">
            <v>0</v>
          </cell>
          <cell r="U48">
            <v>0</v>
          </cell>
          <cell r="V48">
            <v>0</v>
          </cell>
        </row>
        <row r="49">
          <cell r="A49">
            <v>101241</v>
          </cell>
          <cell r="B49">
            <v>3014021</v>
          </cell>
          <cell r="C49" t="str">
            <v>Barking Abbey School</v>
          </cell>
          <cell r="D49">
            <v>1</v>
          </cell>
          <cell r="E49">
            <v>0</v>
          </cell>
          <cell r="F49">
            <v>0</v>
          </cell>
          <cell r="G49">
            <v>0</v>
          </cell>
          <cell r="H49">
            <v>216000</v>
          </cell>
          <cell r="I49">
            <v>395729.80199999997</v>
          </cell>
          <cell r="J49">
            <v>0</v>
          </cell>
          <cell r="K49">
            <v>0</v>
          </cell>
          <cell r="L49">
            <v>0</v>
          </cell>
          <cell r="M49">
            <v>0</v>
          </cell>
          <cell r="N49">
            <v>0</v>
          </cell>
          <cell r="O49">
            <v>0</v>
          </cell>
          <cell r="P49">
            <v>0</v>
          </cell>
          <cell r="Q49">
            <v>0</v>
          </cell>
          <cell r="R49">
            <v>0</v>
          </cell>
          <cell r="S49">
            <v>0</v>
          </cell>
          <cell r="T49">
            <v>0</v>
          </cell>
          <cell r="U49">
            <v>0</v>
          </cell>
          <cell r="V49">
            <v>0</v>
          </cell>
        </row>
        <row r="50">
          <cell r="A50">
            <v>101243</v>
          </cell>
          <cell r="B50">
            <v>3014023</v>
          </cell>
          <cell r="C50" t="str">
            <v>Eastbrook Comprehensive School</v>
          </cell>
          <cell r="D50">
            <v>1</v>
          </cell>
          <cell r="E50">
            <v>0</v>
          </cell>
          <cell r="F50">
            <v>0</v>
          </cell>
          <cell r="G50">
            <v>0</v>
          </cell>
          <cell r="H50">
            <v>0</v>
          </cell>
          <cell r="I50">
            <v>236060.05799999999</v>
          </cell>
          <cell r="J50">
            <v>0</v>
          </cell>
          <cell r="K50">
            <v>0</v>
          </cell>
          <cell r="L50">
            <v>0</v>
          </cell>
          <cell r="M50">
            <v>0</v>
          </cell>
          <cell r="N50">
            <v>0</v>
          </cell>
          <cell r="O50">
            <v>0</v>
          </cell>
          <cell r="P50">
            <v>0</v>
          </cell>
          <cell r="Q50">
            <v>0</v>
          </cell>
          <cell r="R50">
            <v>0</v>
          </cell>
          <cell r="S50">
            <v>0</v>
          </cell>
          <cell r="T50">
            <v>0</v>
          </cell>
          <cell r="U50">
            <v>0</v>
          </cell>
          <cell r="V50">
            <v>0</v>
          </cell>
        </row>
        <row r="51">
          <cell r="A51">
            <v>101244</v>
          </cell>
          <cell r="B51">
            <v>3014024</v>
          </cell>
          <cell r="C51" t="str">
            <v>Eastbury Comprehensive School</v>
          </cell>
          <cell r="D51">
            <v>1</v>
          </cell>
          <cell r="E51">
            <v>0</v>
          </cell>
          <cell r="F51">
            <v>0</v>
          </cell>
          <cell r="G51">
            <v>0</v>
          </cell>
          <cell r="H51">
            <v>0</v>
          </cell>
          <cell r="I51">
            <v>331361.55</v>
          </cell>
          <cell r="J51">
            <v>0</v>
          </cell>
          <cell r="K51">
            <v>481808.83499999996</v>
          </cell>
          <cell r="L51">
            <v>0</v>
          </cell>
          <cell r="M51">
            <v>0</v>
          </cell>
          <cell r="N51">
            <v>0</v>
          </cell>
          <cell r="O51">
            <v>0</v>
          </cell>
          <cell r="P51">
            <v>0</v>
          </cell>
          <cell r="Q51">
            <v>0</v>
          </cell>
          <cell r="R51">
            <v>0</v>
          </cell>
          <cell r="S51">
            <v>0</v>
          </cell>
          <cell r="T51">
            <v>0</v>
          </cell>
          <cell r="U51">
            <v>0</v>
          </cell>
          <cell r="V51">
            <v>0</v>
          </cell>
        </row>
        <row r="52">
          <cell r="A52">
            <v>101245</v>
          </cell>
          <cell r="B52">
            <v>3014027</v>
          </cell>
          <cell r="C52" t="str">
            <v>Robert Clack Comprehensive</v>
          </cell>
          <cell r="D52">
            <v>1</v>
          </cell>
          <cell r="E52">
            <v>0</v>
          </cell>
          <cell r="F52">
            <v>0</v>
          </cell>
          <cell r="G52">
            <v>0</v>
          </cell>
          <cell r="H52">
            <v>216000</v>
          </cell>
          <cell r="I52">
            <v>324979.772</v>
          </cell>
          <cell r="J52">
            <v>0</v>
          </cell>
          <cell r="K52">
            <v>0</v>
          </cell>
          <cell r="L52">
            <v>0</v>
          </cell>
          <cell r="M52">
            <v>0</v>
          </cell>
          <cell r="N52">
            <v>0</v>
          </cell>
          <cell r="O52">
            <v>0</v>
          </cell>
          <cell r="P52">
            <v>0</v>
          </cell>
          <cell r="Q52">
            <v>0</v>
          </cell>
          <cell r="R52">
            <v>0</v>
          </cell>
          <cell r="S52">
            <v>0</v>
          </cell>
          <cell r="T52">
            <v>0</v>
          </cell>
          <cell r="U52">
            <v>0</v>
          </cell>
          <cell r="V52">
            <v>0</v>
          </cell>
        </row>
        <row r="53">
          <cell r="A53">
            <v>101246</v>
          </cell>
          <cell r="B53">
            <v>3014028</v>
          </cell>
          <cell r="C53" t="str">
            <v>The Sydney Russell School</v>
          </cell>
          <cell r="D53">
            <v>1</v>
          </cell>
          <cell r="E53">
            <v>0</v>
          </cell>
          <cell r="F53">
            <v>0</v>
          </cell>
          <cell r="G53">
            <v>0</v>
          </cell>
          <cell r="H53">
            <v>0</v>
          </cell>
          <cell r="I53">
            <v>250362.05999999997</v>
          </cell>
          <cell r="J53">
            <v>0</v>
          </cell>
          <cell r="K53">
            <v>0</v>
          </cell>
          <cell r="L53">
            <v>0</v>
          </cell>
          <cell r="M53">
            <v>0</v>
          </cell>
          <cell r="N53">
            <v>0</v>
          </cell>
          <cell r="O53">
            <v>0</v>
          </cell>
          <cell r="P53">
            <v>0</v>
          </cell>
          <cell r="Q53">
            <v>0</v>
          </cell>
          <cell r="R53">
            <v>0</v>
          </cell>
          <cell r="S53">
            <v>0</v>
          </cell>
          <cell r="T53">
            <v>0</v>
          </cell>
          <cell r="U53">
            <v>0</v>
          </cell>
          <cell r="V53">
            <v>0</v>
          </cell>
        </row>
        <row r="54">
          <cell r="A54">
            <v>133561</v>
          </cell>
          <cell r="B54">
            <v>3014029</v>
          </cell>
          <cell r="C54" t="str">
            <v>The Jo Richardson Community School</v>
          </cell>
          <cell r="D54">
            <v>1</v>
          </cell>
          <cell r="E54">
            <v>0</v>
          </cell>
          <cell r="F54">
            <v>0</v>
          </cell>
          <cell r="G54">
            <v>0</v>
          </cell>
          <cell r="H54">
            <v>0</v>
          </cell>
          <cell r="I54">
            <v>251561.63707999999</v>
          </cell>
          <cell r="J54">
            <v>0</v>
          </cell>
          <cell r="K54">
            <v>2046061.57075</v>
          </cell>
          <cell r="L54">
            <v>0</v>
          </cell>
          <cell r="M54">
            <v>0</v>
          </cell>
          <cell r="N54">
            <v>0</v>
          </cell>
          <cell r="O54">
            <v>0</v>
          </cell>
          <cell r="P54">
            <v>0</v>
          </cell>
          <cell r="Q54">
            <v>0</v>
          </cell>
          <cell r="R54">
            <v>0</v>
          </cell>
          <cell r="S54">
            <v>0</v>
          </cell>
          <cell r="T54">
            <v>0</v>
          </cell>
          <cell r="U54">
            <v>0</v>
          </cell>
          <cell r="V54">
            <v>0</v>
          </cell>
        </row>
        <row r="55">
          <cell r="A55">
            <v>101247</v>
          </cell>
          <cell r="B55">
            <v>3014703</v>
          </cell>
          <cell r="C55" t="str">
            <v>All Saints Catholic School and Technology College</v>
          </cell>
          <cell r="D55">
            <v>1</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row>
        <row r="56">
          <cell r="A56">
            <v>136028</v>
          </cell>
          <cell r="B56">
            <v>3014704</v>
          </cell>
          <cell r="C56" t="str">
            <v>Dagenham Park Church of England School</v>
          </cell>
          <cell r="D56">
            <v>1</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row>
      </sheetData>
      <sheetData sheetId="7">
        <row r="2">
          <cell r="A2" t="str">
            <v>URN</v>
          </cell>
          <cell r="B2" t="str">
            <v>LAESTAB</v>
          </cell>
          <cell r="C2" t="str">
            <v>School Name</v>
          </cell>
          <cell r="D2" t="str">
            <v>Local_Authority</v>
          </cell>
          <cell r="E2" t="str">
            <v>Phase</v>
          </cell>
          <cell r="F2" t="str">
            <v xml:space="preserve">Academy Type </v>
          </cell>
          <cell r="G2" t="str">
            <v>London Fringe</v>
          </cell>
          <cell r="H2" t="str">
            <v>NOR</v>
          </cell>
          <cell r="I2" t="str">
            <v>NOR_Primary</v>
          </cell>
          <cell r="J2" t="str">
            <v>NOR_Secondary</v>
          </cell>
          <cell r="K2" t="str">
            <v>NOR_KS3</v>
          </cell>
          <cell r="L2" t="str">
            <v>NOR_KS4</v>
          </cell>
          <cell r="M2" t="str">
            <v>13-14 Base NOR</v>
          </cell>
          <cell r="N2" t="str">
            <v>MFG NOR</v>
          </cell>
          <cell r="O2" t="str">
            <v>Reception Difference</v>
          </cell>
          <cell r="P2" t="str">
            <v>Reception Difference 2</v>
          </cell>
          <cell r="Q2" t="str">
            <v>FSM_%_PRI</v>
          </cell>
          <cell r="R2" t="str">
            <v>FSM6_%_PRI</v>
          </cell>
          <cell r="S2" t="str">
            <v>FSM_%_SEC</v>
          </cell>
          <cell r="T2" t="str">
            <v>FSM6_%_SEC</v>
          </cell>
          <cell r="U2" t="str">
            <v>IDACI_0_PRI</v>
          </cell>
          <cell r="V2" t="str">
            <v>IDACI_1_PRI</v>
          </cell>
          <cell r="W2" t="str">
            <v>IDACI_2_PRI</v>
          </cell>
          <cell r="X2" t="str">
            <v>IDACI_3_PRI</v>
          </cell>
          <cell r="Y2" t="str">
            <v>IDACI_4_PRI</v>
          </cell>
          <cell r="Z2" t="str">
            <v>IDACI_5_PRI</v>
          </cell>
          <cell r="AA2" t="str">
            <v>IDACI_6_PRI</v>
          </cell>
          <cell r="AB2" t="str">
            <v>IDACI_0_SEC</v>
          </cell>
          <cell r="AC2" t="str">
            <v>IDACI_1_SEC</v>
          </cell>
          <cell r="AD2" t="str">
            <v>IDACI_2_SEC</v>
          </cell>
          <cell r="AE2" t="str">
            <v>IDACI_3_SEC</v>
          </cell>
          <cell r="AF2" t="str">
            <v>IDACI_4_SEC</v>
          </cell>
          <cell r="AG2" t="str">
            <v>IDACI_5_SEC</v>
          </cell>
          <cell r="AH2" t="str">
            <v>IDACI_6_SEC</v>
          </cell>
          <cell r="AI2" t="str">
            <v>EAL_1_PRI</v>
          </cell>
          <cell r="AJ2" t="str">
            <v>EAL_2_PRI</v>
          </cell>
          <cell r="AK2" t="str">
            <v>EAL_3_PRI</v>
          </cell>
          <cell r="AL2" t="str">
            <v>EAL_1_SEC</v>
          </cell>
          <cell r="AM2" t="str">
            <v>EAL_2_SEC</v>
          </cell>
          <cell r="AN2" t="str">
            <v>EAL_3_SEC</v>
          </cell>
          <cell r="AO2" t="str">
            <v>LAC_X_Mar11</v>
          </cell>
          <cell r="AP2" t="str">
            <v>LAC_6_Mar11</v>
          </cell>
          <cell r="AQ2" t="str">
            <v>LAC_12_Mar11</v>
          </cell>
          <cell r="AR2" t="str">
            <v>LowAtt_%_PRI_73</v>
          </cell>
          <cell r="AS2" t="str">
            <v>LowAtt_%_PRI_78</v>
          </cell>
          <cell r="AT2" t="str">
            <v>LowAtt_%_SEC</v>
          </cell>
          <cell r="AU2" t="str">
            <v>Mobility_%_PRI</v>
          </cell>
          <cell r="AV2" t="str">
            <v>Mobility_%_SEC</v>
          </cell>
          <cell r="AW2" t="str">
            <v>Notes</v>
          </cell>
        </row>
        <row r="3">
          <cell r="A3">
            <v>101186</v>
          </cell>
        </row>
        <row r="4">
          <cell r="A4">
            <v>101187</v>
          </cell>
        </row>
        <row r="5">
          <cell r="A5">
            <v>101188</v>
          </cell>
        </row>
        <row r="6">
          <cell r="A6">
            <v>101189</v>
          </cell>
        </row>
        <row r="7">
          <cell r="A7">
            <v>101192</v>
          </cell>
        </row>
        <row r="8">
          <cell r="A8">
            <v>101193</v>
          </cell>
        </row>
        <row r="9">
          <cell r="A9">
            <v>101196</v>
          </cell>
        </row>
        <row r="10">
          <cell r="A10">
            <v>101197</v>
          </cell>
        </row>
        <row r="11">
          <cell r="A11">
            <v>101198</v>
          </cell>
        </row>
        <row r="12">
          <cell r="A12">
            <v>101202</v>
          </cell>
        </row>
        <row r="13">
          <cell r="A13">
            <v>101203</v>
          </cell>
        </row>
        <row r="14">
          <cell r="A14">
            <v>101206</v>
          </cell>
        </row>
        <row r="15">
          <cell r="A15">
            <v>101210</v>
          </cell>
        </row>
        <row r="16">
          <cell r="A16">
            <v>101211</v>
          </cell>
        </row>
        <row r="17">
          <cell r="A17">
            <v>0</v>
          </cell>
        </row>
        <row r="18">
          <cell r="A18">
            <v>101216</v>
          </cell>
        </row>
        <row r="19">
          <cell r="A19">
            <v>101219</v>
          </cell>
        </row>
        <row r="20">
          <cell r="A20">
            <v>101220</v>
          </cell>
        </row>
        <row r="21">
          <cell r="A21">
            <v>101222</v>
          </cell>
        </row>
        <row r="22">
          <cell r="A22">
            <v>101223</v>
          </cell>
        </row>
        <row r="23">
          <cell r="A23">
            <v>101224</v>
          </cell>
        </row>
        <row r="24">
          <cell r="A24">
            <v>101225</v>
          </cell>
        </row>
        <row r="25">
          <cell r="A25">
            <v>101226</v>
          </cell>
        </row>
        <row r="26">
          <cell r="A26">
            <v>101227</v>
          </cell>
        </row>
        <row r="27">
          <cell r="A27">
            <v>101228</v>
          </cell>
        </row>
        <row r="28">
          <cell r="A28">
            <v>101229</v>
          </cell>
        </row>
        <row r="29">
          <cell r="A29">
            <v>101230</v>
          </cell>
        </row>
        <row r="30">
          <cell r="A30">
            <v>101231</v>
          </cell>
        </row>
        <row r="31">
          <cell r="A31">
            <v>101232</v>
          </cell>
        </row>
        <row r="32">
          <cell r="A32">
            <v>130357</v>
          </cell>
        </row>
        <row r="33">
          <cell r="A33">
            <v>130340</v>
          </cell>
        </row>
        <row r="34">
          <cell r="A34">
            <v>130919</v>
          </cell>
        </row>
        <row r="35">
          <cell r="A35">
            <v>131844</v>
          </cell>
        </row>
        <row r="36">
          <cell r="A36">
            <v>131845</v>
          </cell>
        </row>
        <row r="37">
          <cell r="A37">
            <v>131775</v>
          </cell>
        </row>
        <row r="38">
          <cell r="A38">
            <v>101233</v>
          </cell>
        </row>
        <row r="39">
          <cell r="A39">
            <v>101234</v>
          </cell>
        </row>
        <row r="40">
          <cell r="A40">
            <v>101235</v>
          </cell>
        </row>
        <row r="41">
          <cell r="A41">
            <v>101236</v>
          </cell>
        </row>
        <row r="42">
          <cell r="A42">
            <v>101237</v>
          </cell>
        </row>
        <row r="43">
          <cell r="A43">
            <v>101238</v>
          </cell>
        </row>
        <row r="44">
          <cell r="A44">
            <v>101239</v>
          </cell>
        </row>
        <row r="45">
          <cell r="A45">
            <v>136431</v>
          </cell>
        </row>
        <row r="46">
          <cell r="A46">
            <v>138684</v>
          </cell>
        </row>
        <row r="47">
          <cell r="A47">
            <v>136940</v>
          </cell>
        </row>
        <row r="48">
          <cell r="A48">
            <v>101240</v>
          </cell>
        </row>
        <row r="49">
          <cell r="A49">
            <v>101241</v>
          </cell>
        </row>
        <row r="50">
          <cell r="A50">
            <v>101243</v>
          </cell>
        </row>
        <row r="51">
          <cell r="A51">
            <v>101244</v>
          </cell>
        </row>
        <row r="52">
          <cell r="A52">
            <v>101245</v>
          </cell>
        </row>
        <row r="53">
          <cell r="A53">
            <v>101246</v>
          </cell>
        </row>
        <row r="54">
          <cell r="A54">
            <v>133561</v>
          </cell>
        </row>
        <row r="55">
          <cell r="A55">
            <v>101247</v>
          </cell>
        </row>
        <row r="56">
          <cell r="A56">
            <v>136028</v>
          </cell>
        </row>
      </sheetData>
      <sheetData sheetId="8">
        <row r="4">
          <cell r="R4">
            <v>0</v>
          </cell>
        </row>
        <row r="5">
          <cell r="B5" t="str">
            <v>NOR</v>
          </cell>
          <cell r="R5">
            <v>3046687</v>
          </cell>
          <cell r="S5">
            <v>95.149500312304809</v>
          </cell>
        </row>
        <row r="6">
          <cell r="B6" t="str">
            <v>NOR_Primary</v>
          </cell>
          <cell r="R6">
            <v>0</v>
          </cell>
          <cell r="S6">
            <v>0</v>
          </cell>
        </row>
        <row r="7">
          <cell r="B7" t="str">
            <v>NOR_Secondary</v>
          </cell>
          <cell r="R7">
            <v>719770</v>
          </cell>
          <cell r="S7">
            <v>65.834629104545868</v>
          </cell>
        </row>
        <row r="8">
          <cell r="B8" t="str">
            <v>NOR_KS3</v>
          </cell>
          <cell r="R8">
            <v>0</v>
          </cell>
          <cell r="S8">
            <v>0</v>
          </cell>
        </row>
        <row r="9">
          <cell r="B9" t="str">
            <v>NOR_KS4</v>
          </cell>
          <cell r="R9">
            <v>0</v>
          </cell>
          <cell r="S9">
            <v>0</v>
          </cell>
        </row>
        <row r="10">
          <cell r="B10" t="str">
            <v>FSM_%_PRI</v>
          </cell>
          <cell r="R10">
            <v>0</v>
          </cell>
          <cell r="S10">
            <v>0</v>
          </cell>
        </row>
        <row r="11">
          <cell r="B11" t="str">
            <v>FSM6_%_PRI</v>
          </cell>
          <cell r="R11">
            <v>0</v>
          </cell>
          <cell r="S11">
            <v>0</v>
          </cell>
        </row>
        <row r="12">
          <cell r="B12" t="str">
            <v>FSM_%_SEC</v>
          </cell>
          <cell r="R12">
            <v>0</v>
          </cell>
          <cell r="S12">
            <v>0</v>
          </cell>
        </row>
        <row r="13">
          <cell r="B13" t="str">
            <v>FSM6_%_SEC</v>
          </cell>
          <cell r="R13">
            <v>0</v>
          </cell>
          <cell r="S13">
            <v>0</v>
          </cell>
        </row>
        <row r="14">
          <cell r="B14" t="str">
            <v>IDACI_1_PRI</v>
          </cell>
          <cell r="R14">
            <v>0</v>
          </cell>
          <cell r="S14">
            <v>0</v>
          </cell>
        </row>
        <row r="15">
          <cell r="B15" t="str">
            <v>IDACI_2_PRI</v>
          </cell>
          <cell r="R15">
            <v>0</v>
          </cell>
          <cell r="S15">
            <v>0</v>
          </cell>
        </row>
        <row r="16">
          <cell r="B16" t="str">
            <v>IDACI_3_PRI</v>
          </cell>
          <cell r="R16">
            <v>0</v>
          </cell>
          <cell r="S16">
            <v>0</v>
          </cell>
        </row>
        <row r="17">
          <cell r="B17" t="str">
            <v>IDACI_4_PRI</v>
          </cell>
          <cell r="R17">
            <v>0</v>
          </cell>
          <cell r="S17">
            <v>0</v>
          </cell>
        </row>
        <row r="18">
          <cell r="B18" t="str">
            <v>IDACI_5_PRI</v>
          </cell>
          <cell r="R18">
            <v>0</v>
          </cell>
          <cell r="S18">
            <v>0</v>
          </cell>
        </row>
        <row r="19">
          <cell r="B19" t="str">
            <v>IDACI_6_PRI</v>
          </cell>
          <cell r="R19">
            <v>0</v>
          </cell>
          <cell r="S19">
            <v>0</v>
          </cell>
        </row>
        <row r="20">
          <cell r="B20" t="str">
            <v>IDACI_1_SEC</v>
          </cell>
          <cell r="R20">
            <v>0</v>
          </cell>
          <cell r="S20">
            <v>0</v>
          </cell>
        </row>
        <row r="21">
          <cell r="B21" t="str">
            <v>IDACI_2_SEC</v>
          </cell>
          <cell r="R21">
            <v>0</v>
          </cell>
          <cell r="S21">
            <v>0</v>
          </cell>
        </row>
        <row r="22">
          <cell r="B22" t="str">
            <v>IDACI_3_SEC</v>
          </cell>
          <cell r="R22">
            <v>0</v>
          </cell>
          <cell r="S22">
            <v>0</v>
          </cell>
        </row>
        <row r="23">
          <cell r="B23" t="str">
            <v>IDACI_4_SEC</v>
          </cell>
          <cell r="R23">
            <v>0</v>
          </cell>
          <cell r="S23">
            <v>0</v>
          </cell>
        </row>
        <row r="24">
          <cell r="B24" t="str">
            <v>IDACI_5_SEC</v>
          </cell>
          <cell r="R24">
            <v>0</v>
          </cell>
          <cell r="S24">
            <v>0</v>
          </cell>
        </row>
        <row r="25">
          <cell r="B25" t="str">
            <v>IDACI_6_SEC</v>
          </cell>
          <cell r="R25">
            <v>0</v>
          </cell>
          <cell r="S25">
            <v>0</v>
          </cell>
        </row>
        <row r="26">
          <cell r="B26" t="str">
            <v>EAL_1_PRI</v>
          </cell>
          <cell r="R26">
            <v>0</v>
          </cell>
          <cell r="S26">
            <v>0</v>
          </cell>
        </row>
        <row r="27">
          <cell r="B27" t="str">
            <v>EAL_2_PRI</v>
          </cell>
          <cell r="R27">
            <v>0</v>
          </cell>
          <cell r="S27">
            <v>0</v>
          </cell>
        </row>
        <row r="28">
          <cell r="B28" t="str">
            <v>EAL_3_PRI</v>
          </cell>
          <cell r="R28">
            <v>0</v>
          </cell>
          <cell r="S28">
            <v>0</v>
          </cell>
        </row>
        <row r="29">
          <cell r="B29" t="str">
            <v>EAL_1_SEC</v>
          </cell>
          <cell r="R29">
            <v>0</v>
          </cell>
          <cell r="S29">
            <v>0</v>
          </cell>
        </row>
        <row r="30">
          <cell r="B30" t="str">
            <v>EAL_2_SEC</v>
          </cell>
          <cell r="R30">
            <v>0</v>
          </cell>
          <cell r="S30">
            <v>0</v>
          </cell>
        </row>
        <row r="31">
          <cell r="B31" t="str">
            <v>EAL_3_SEC</v>
          </cell>
          <cell r="R31">
            <v>0</v>
          </cell>
          <cell r="S31">
            <v>0</v>
          </cell>
        </row>
        <row r="32">
          <cell r="B32" t="str">
            <v>LAC_X_Mar11</v>
          </cell>
          <cell r="R32">
            <v>0</v>
          </cell>
          <cell r="S32">
            <v>0</v>
          </cell>
        </row>
        <row r="33">
          <cell r="B33" t="str">
            <v>LAC_6_Mar11</v>
          </cell>
          <cell r="R33">
            <v>0</v>
          </cell>
          <cell r="S33">
            <v>0</v>
          </cell>
        </row>
        <row r="34">
          <cell r="B34" t="str">
            <v>LAC_12_Mar11</v>
          </cell>
          <cell r="R34">
            <v>0</v>
          </cell>
          <cell r="S34">
            <v>0</v>
          </cell>
        </row>
        <row r="35">
          <cell r="B35" t="str">
            <v>LowAtt_%_PRI_78</v>
          </cell>
          <cell r="R35">
            <v>0</v>
          </cell>
          <cell r="S35">
            <v>0</v>
          </cell>
        </row>
        <row r="36">
          <cell r="B36" t="str">
            <v>LowAtt_%_PRI_73</v>
          </cell>
          <cell r="R36">
            <v>0</v>
          </cell>
          <cell r="S36">
            <v>0</v>
          </cell>
        </row>
        <row r="37">
          <cell r="B37" t="str">
            <v>LowAtt_%_SEC</v>
          </cell>
          <cell r="R37">
            <v>0</v>
          </cell>
          <cell r="S37">
            <v>0</v>
          </cell>
        </row>
        <row r="38">
          <cell r="B38" t="str">
            <v>Mobility_%_PRI</v>
          </cell>
          <cell r="R38">
            <v>0</v>
          </cell>
          <cell r="S38">
            <v>0</v>
          </cell>
        </row>
        <row r="39">
          <cell r="B39" t="str">
            <v>Mobility_%_SEC</v>
          </cell>
          <cell r="R39">
            <v>0</v>
          </cell>
          <cell r="S39">
            <v>0</v>
          </cell>
        </row>
        <row r="40">
          <cell r="B40" t="str">
            <v>Lump Sum (All)</v>
          </cell>
          <cell r="R40">
            <v>0</v>
          </cell>
          <cell r="S40">
            <v>0</v>
          </cell>
        </row>
        <row r="41">
          <cell r="B41" t="str">
            <v>Lump Sum (Pri)</v>
          </cell>
          <cell r="R41">
            <v>0</v>
          </cell>
          <cell r="S41">
            <v>0</v>
          </cell>
        </row>
        <row r="42">
          <cell r="B42" t="str">
            <v>Lump Sum (Sec)</v>
          </cell>
          <cell r="R42">
            <v>0</v>
          </cell>
          <cell r="S42">
            <v>0</v>
          </cell>
        </row>
        <row r="51">
          <cell r="A51" t="str">
            <v>URN</v>
          </cell>
          <cell r="B51" t="str">
            <v>LAESTAB</v>
          </cell>
          <cell r="C51" t="str">
            <v>School name</v>
          </cell>
          <cell r="D51" t="str">
            <v>NOR</v>
          </cell>
          <cell r="E51" t="str">
            <v>NOR_Primary</v>
          </cell>
          <cell r="F51" t="str">
            <v>NOR_Secondary</v>
          </cell>
          <cell r="G51" t="str">
            <v>NOR_KS3</v>
          </cell>
          <cell r="H51" t="str">
            <v>NOR_KS4</v>
          </cell>
          <cell r="I51" t="str">
            <v>FSM_%_PRI</v>
          </cell>
          <cell r="J51" t="str">
            <v>FSM6_%_PRI</v>
          </cell>
          <cell r="K51" t="str">
            <v>FSM_%_SEC</v>
          </cell>
          <cell r="L51" t="str">
            <v>FSM6_%_SEC</v>
          </cell>
          <cell r="M51" t="str">
            <v>IDACI_1_PRI</v>
          </cell>
          <cell r="N51" t="str">
            <v>IDACI_2_PRI</v>
          </cell>
          <cell r="O51" t="str">
            <v>IDACI_3_PRI</v>
          </cell>
          <cell r="P51" t="str">
            <v>IDACI_4_PRI</v>
          </cell>
          <cell r="Q51" t="str">
            <v>IDACI_5_PRI</v>
          </cell>
          <cell r="R51" t="str">
            <v>IDACI_6_PRI</v>
          </cell>
          <cell r="S51" t="str">
            <v>IDACI_1_SEC</v>
          </cell>
          <cell r="T51" t="str">
            <v>IDACI_2_SEC</v>
          </cell>
          <cell r="U51" t="str">
            <v>IDACI_3_SEC</v>
          </cell>
          <cell r="V51" t="str">
            <v>IDACI_4_SEC</v>
          </cell>
          <cell r="W51" t="str">
            <v>IDACI_5_SEC</v>
          </cell>
          <cell r="X51" t="str">
            <v>IDACI_6_SEC</v>
          </cell>
          <cell r="Y51" t="str">
            <v>EAL_1_PRI</v>
          </cell>
          <cell r="Z51" t="str">
            <v>EAL_2_PRI</v>
          </cell>
          <cell r="AA51" t="str">
            <v>EAL_3_PRI</v>
          </cell>
          <cell r="AB51" t="str">
            <v>EAL_1_SEC</v>
          </cell>
          <cell r="AC51" t="str">
            <v>EAL_2_SEC</v>
          </cell>
          <cell r="AD51" t="str">
            <v>EAL_3_SEC</v>
          </cell>
          <cell r="AE51" t="str">
            <v>LAC_X_Mar11</v>
          </cell>
          <cell r="AF51" t="str">
            <v>LAC_6_Mar11</v>
          </cell>
          <cell r="AG51" t="str">
            <v>LAC_12_Mar11</v>
          </cell>
          <cell r="AH51" t="str">
            <v>LowAtt_%_PRI_78</v>
          </cell>
          <cell r="AI51" t="str">
            <v>LowAtt_%_PRI_73</v>
          </cell>
          <cell r="AJ51" t="str">
            <v>LowAtt_%_SEC</v>
          </cell>
          <cell r="AK51" t="str">
            <v>Mobility_%_PRI</v>
          </cell>
          <cell r="AL51" t="str">
            <v>Mobility_%_SEC</v>
          </cell>
          <cell r="AM51" t="str">
            <v>Lump Sum (All)</v>
          </cell>
          <cell r="AN51" t="str">
            <v>Lump Sum (Pri)</v>
          </cell>
          <cell r="AO51" t="str">
            <v>Lump Sum (Sec)</v>
          </cell>
          <cell r="AP51" t="str">
            <v>London Fringe</v>
          </cell>
          <cell r="AQ51" t="str">
            <v>Total New Delegation</v>
          </cell>
        </row>
        <row r="52">
          <cell r="A52">
            <v>101186</v>
          </cell>
        </row>
        <row r="53">
          <cell r="A53">
            <v>101187</v>
          </cell>
        </row>
        <row r="54">
          <cell r="A54">
            <v>101188</v>
          </cell>
        </row>
        <row r="55">
          <cell r="A55">
            <v>101189</v>
          </cell>
        </row>
        <row r="56">
          <cell r="A56">
            <v>101192</v>
          </cell>
        </row>
        <row r="57">
          <cell r="A57">
            <v>101193</v>
          </cell>
        </row>
        <row r="58">
          <cell r="A58">
            <v>101196</v>
          </cell>
        </row>
        <row r="59">
          <cell r="A59">
            <v>101197</v>
          </cell>
        </row>
        <row r="60">
          <cell r="A60">
            <v>101198</v>
          </cell>
        </row>
        <row r="61">
          <cell r="A61">
            <v>101202</v>
          </cell>
        </row>
        <row r="62">
          <cell r="A62">
            <v>101203</v>
          </cell>
        </row>
        <row r="63">
          <cell r="A63">
            <v>101206</v>
          </cell>
        </row>
        <row r="64">
          <cell r="A64">
            <v>101210</v>
          </cell>
        </row>
        <row r="65">
          <cell r="A65">
            <v>101211</v>
          </cell>
        </row>
        <row r="66">
          <cell r="A66">
            <v>0</v>
          </cell>
        </row>
        <row r="67">
          <cell r="A67">
            <v>101216</v>
          </cell>
        </row>
        <row r="68">
          <cell r="A68">
            <v>101219</v>
          </cell>
        </row>
        <row r="69">
          <cell r="A69">
            <v>101220</v>
          </cell>
        </row>
        <row r="70">
          <cell r="A70">
            <v>101222</v>
          </cell>
        </row>
        <row r="71">
          <cell r="A71">
            <v>101223</v>
          </cell>
        </row>
        <row r="72">
          <cell r="A72">
            <v>101224</v>
          </cell>
        </row>
        <row r="73">
          <cell r="A73">
            <v>101225</v>
          </cell>
        </row>
        <row r="74">
          <cell r="A74">
            <v>101226</v>
          </cell>
        </row>
        <row r="75">
          <cell r="A75">
            <v>101227</v>
          </cell>
        </row>
        <row r="76">
          <cell r="A76">
            <v>101228</v>
          </cell>
        </row>
        <row r="77">
          <cell r="A77">
            <v>101229</v>
          </cell>
        </row>
        <row r="78">
          <cell r="A78">
            <v>101230</v>
          </cell>
        </row>
        <row r="79">
          <cell r="A79">
            <v>101231</v>
          </cell>
        </row>
        <row r="80">
          <cell r="A80">
            <v>101232</v>
          </cell>
        </row>
        <row r="81">
          <cell r="A81">
            <v>130357</v>
          </cell>
        </row>
        <row r="82">
          <cell r="A82">
            <v>130340</v>
          </cell>
        </row>
        <row r="83">
          <cell r="A83">
            <v>130919</v>
          </cell>
        </row>
        <row r="84">
          <cell r="A84">
            <v>131844</v>
          </cell>
        </row>
        <row r="85">
          <cell r="A85">
            <v>131845</v>
          </cell>
        </row>
        <row r="86">
          <cell r="A86">
            <v>131775</v>
          </cell>
        </row>
        <row r="87">
          <cell r="A87">
            <v>101233</v>
          </cell>
        </row>
        <row r="88">
          <cell r="A88">
            <v>101234</v>
          </cell>
        </row>
        <row r="89">
          <cell r="A89">
            <v>101235</v>
          </cell>
        </row>
        <row r="90">
          <cell r="A90">
            <v>101236</v>
          </cell>
        </row>
        <row r="91">
          <cell r="A91">
            <v>101237</v>
          </cell>
        </row>
        <row r="92">
          <cell r="A92">
            <v>101238</v>
          </cell>
        </row>
        <row r="93">
          <cell r="A93">
            <v>101239</v>
          </cell>
        </row>
        <row r="94">
          <cell r="A94">
            <v>136431</v>
          </cell>
        </row>
        <row r="95">
          <cell r="A95">
            <v>138684</v>
          </cell>
        </row>
        <row r="96">
          <cell r="A96">
            <v>136940</v>
          </cell>
        </row>
        <row r="97">
          <cell r="A97">
            <v>101240</v>
          </cell>
        </row>
        <row r="98">
          <cell r="A98">
            <v>101241</v>
          </cell>
        </row>
        <row r="99">
          <cell r="A99">
            <v>101243</v>
          </cell>
        </row>
        <row r="100">
          <cell r="A100">
            <v>101244</v>
          </cell>
        </row>
        <row r="101">
          <cell r="A101">
            <v>101245</v>
          </cell>
        </row>
        <row r="102">
          <cell r="A102">
            <v>101246</v>
          </cell>
        </row>
        <row r="103">
          <cell r="A103">
            <v>133561</v>
          </cell>
        </row>
        <row r="104">
          <cell r="A104">
            <v>101247</v>
          </cell>
        </row>
        <row r="105">
          <cell r="A105">
            <v>136028</v>
          </cell>
        </row>
      </sheetData>
      <sheetData sheetId="9">
        <row r="2">
          <cell r="K2" t="str">
            <v>No</v>
          </cell>
        </row>
        <row r="4">
          <cell r="K4">
            <v>1</v>
          </cell>
          <cell r="L4">
            <v>200000</v>
          </cell>
        </row>
        <row r="5">
          <cell r="K5">
            <v>7.2999999999999995E-2</v>
          </cell>
        </row>
        <row r="6">
          <cell r="K6">
            <v>-1.4999999999999999E-2</v>
          </cell>
        </row>
        <row r="10">
          <cell r="C10">
            <v>165339979</v>
          </cell>
        </row>
        <row r="15">
          <cell r="C15" t="str">
            <v>AWPU (Primary)</v>
          </cell>
          <cell r="D15" t="str">
            <v>NOR_Primary</v>
          </cell>
          <cell r="F15">
            <v>3867.5</v>
          </cell>
        </row>
        <row r="16">
          <cell r="C16" t="str">
            <v>AWPU (KS3)</v>
          </cell>
          <cell r="D16" t="str">
            <v>NOR_KS3</v>
          </cell>
          <cell r="F16">
            <v>5008.5</v>
          </cell>
        </row>
        <row r="17">
          <cell r="C17" t="str">
            <v>AWPU (KS4)</v>
          </cell>
          <cell r="D17" t="str">
            <v>NOR_KS4</v>
          </cell>
          <cell r="F17">
            <v>6146</v>
          </cell>
        </row>
        <row r="18">
          <cell r="C18" t="str">
            <v>Free School Meals (P)</v>
          </cell>
          <cell r="D18" t="str">
            <v>FSM6_%_PRI</v>
          </cell>
          <cell r="F18">
            <v>335</v>
          </cell>
        </row>
        <row r="19">
          <cell r="C19" t="str">
            <v>Free School Meals (S)</v>
          </cell>
          <cell r="D19" t="str">
            <v>FSM6_%_SEC</v>
          </cell>
          <cell r="F19">
            <v>475</v>
          </cell>
        </row>
        <row r="20">
          <cell r="C20" t="str">
            <v>IDACI (P1)</v>
          </cell>
          <cell r="D20" t="str">
            <v>IDACI_1_PRI</v>
          </cell>
          <cell r="F20">
            <v>0</v>
          </cell>
        </row>
        <row r="21">
          <cell r="C21" t="str">
            <v>IDACI (P2)</v>
          </cell>
          <cell r="D21" t="str">
            <v>IDACI_2_PRI</v>
          </cell>
          <cell r="F21">
            <v>0</v>
          </cell>
        </row>
        <row r="22">
          <cell r="C22" t="str">
            <v>IDACI (P3)</v>
          </cell>
          <cell r="D22" t="str">
            <v>IDACI_3_PRI</v>
          </cell>
          <cell r="F22">
            <v>0</v>
          </cell>
        </row>
        <row r="23">
          <cell r="C23" t="str">
            <v>IDACI (P4)</v>
          </cell>
          <cell r="D23" t="str">
            <v>IDACI_4_PRI</v>
          </cell>
          <cell r="F23">
            <v>0</v>
          </cell>
        </row>
        <row r="24">
          <cell r="C24" t="str">
            <v>IDACI (P5)</v>
          </cell>
          <cell r="D24" t="str">
            <v>IDACI_5_PRI</v>
          </cell>
          <cell r="F24">
            <v>50</v>
          </cell>
        </row>
        <row r="25">
          <cell r="C25" t="str">
            <v>IDACI (P6)</v>
          </cell>
          <cell r="D25" t="str">
            <v>IDACI_6_PRI</v>
          </cell>
          <cell r="F25">
            <v>100</v>
          </cell>
        </row>
        <row r="26">
          <cell r="C26" t="str">
            <v>IDACI (S1)</v>
          </cell>
          <cell r="D26" t="str">
            <v>IDACI_1_SEC</v>
          </cell>
          <cell r="F26">
            <v>0</v>
          </cell>
        </row>
        <row r="27">
          <cell r="C27" t="str">
            <v>IDACI (S2)</v>
          </cell>
          <cell r="D27" t="str">
            <v>IDACI_2_SEC</v>
          </cell>
          <cell r="F27">
            <v>0</v>
          </cell>
        </row>
        <row r="28">
          <cell r="C28" t="str">
            <v>IDACI (S3)</v>
          </cell>
          <cell r="D28" t="str">
            <v>IDACI_3_SEC</v>
          </cell>
          <cell r="F28">
            <v>0</v>
          </cell>
        </row>
        <row r="29">
          <cell r="C29" t="str">
            <v>IDACI (S4)</v>
          </cell>
          <cell r="D29" t="str">
            <v>IDACI_4_SEC</v>
          </cell>
          <cell r="F29">
            <v>0</v>
          </cell>
        </row>
        <row r="30">
          <cell r="C30" t="str">
            <v>IDACI (S5)</v>
          </cell>
          <cell r="D30" t="str">
            <v>IDACI_5_SEC</v>
          </cell>
          <cell r="F30">
            <v>50</v>
          </cell>
        </row>
        <row r="31">
          <cell r="C31" t="str">
            <v>IDACI (S6)</v>
          </cell>
          <cell r="D31" t="str">
            <v>IDACI_6_SEC</v>
          </cell>
          <cell r="F31">
            <v>100</v>
          </cell>
        </row>
        <row r="32">
          <cell r="C32" t="str">
            <v>LAC</v>
          </cell>
          <cell r="D32" t="str">
            <v>LAC_X_Mar11</v>
          </cell>
          <cell r="F32">
            <v>500</v>
          </cell>
        </row>
        <row r="33">
          <cell r="C33" t="str">
            <v>Low Attainment (P)</v>
          </cell>
          <cell r="D33" t="str">
            <v>LowAtt_%_PRI_78</v>
          </cell>
          <cell r="F33">
            <v>900</v>
          </cell>
        </row>
        <row r="34">
          <cell r="C34" t="str">
            <v>Low Attainment (S)</v>
          </cell>
          <cell r="D34" t="str">
            <v>LowAtt_%_SEC</v>
          </cell>
          <cell r="F34">
            <v>1400</v>
          </cell>
        </row>
        <row r="35">
          <cell r="C35" t="str">
            <v>EAL (P)</v>
          </cell>
          <cell r="D35" t="str">
            <v>EAL_3_PRI</v>
          </cell>
          <cell r="F35">
            <v>585</v>
          </cell>
        </row>
        <row r="36">
          <cell r="C36" t="str">
            <v>EAL (S)</v>
          </cell>
          <cell r="D36" t="str">
            <v>EAL_3_SEC</v>
          </cell>
          <cell r="F36">
            <v>1400</v>
          </cell>
        </row>
        <row r="37">
          <cell r="C37" t="str">
            <v>Mobility (P)</v>
          </cell>
          <cell r="D37" t="str">
            <v>Mobility_%_PRI</v>
          </cell>
          <cell r="F37">
            <v>504</v>
          </cell>
        </row>
        <row r="38">
          <cell r="C38" t="str">
            <v>Mobility (S)</v>
          </cell>
          <cell r="D38" t="str">
            <v>Mobility_%_SEC</v>
          </cell>
          <cell r="F38">
            <v>700</v>
          </cell>
        </row>
        <row r="39">
          <cell r="C39" t="str">
            <v>Lump Sum</v>
          </cell>
          <cell r="D39" t="str">
            <v>Lump Sum</v>
          </cell>
          <cell r="F39">
            <v>150000</v>
          </cell>
        </row>
        <row r="40">
          <cell r="C40" t="str">
            <v>London Fringe</v>
          </cell>
          <cell r="D40" t="str">
            <v>London Fringe</v>
          </cell>
          <cell r="F40">
            <v>0</v>
          </cell>
        </row>
        <row r="41">
          <cell r="C41" t="str">
            <v>Split Sites</v>
          </cell>
          <cell r="D41" t="str">
            <v>Split Sites</v>
          </cell>
          <cell r="F41">
            <v>0</v>
          </cell>
        </row>
        <row r="42">
          <cell r="C42" t="str">
            <v>Rates</v>
          </cell>
          <cell r="D42" t="str">
            <v>Rates</v>
          </cell>
          <cell r="F42">
            <v>0</v>
          </cell>
        </row>
        <row r="43">
          <cell r="C43" t="str">
            <v>PFI funding</v>
          </cell>
          <cell r="D43" t="str">
            <v>PFI</v>
          </cell>
          <cell r="F43">
            <v>0</v>
          </cell>
        </row>
        <row r="44">
          <cell r="C44" t="str">
            <v>Historical Factors Only</v>
          </cell>
          <cell r="D44" t="str">
            <v>Sixth Form Funding From DSG</v>
          </cell>
          <cell r="F44">
            <v>0</v>
          </cell>
        </row>
        <row r="45">
          <cell r="C45" t="str">
            <v>Excep Circs</v>
          </cell>
          <cell r="D45" t="str">
            <v>Excep Circs 1</v>
          </cell>
          <cell r="F45">
            <v>0</v>
          </cell>
        </row>
        <row r="46">
          <cell r="C46" t="str">
            <v>Excep Circs</v>
          </cell>
          <cell r="D46" t="str">
            <v>Excep Circs 2</v>
          </cell>
          <cell r="F46">
            <v>0</v>
          </cell>
        </row>
        <row r="47">
          <cell r="C47" t="str">
            <v>Excep Circs</v>
          </cell>
          <cell r="D47" t="str">
            <v>Excep Circs 3</v>
          </cell>
          <cell r="F47">
            <v>0</v>
          </cell>
        </row>
      </sheetData>
      <sheetData sheetId="10">
        <row r="1">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0</v>
          </cell>
          <cell r="U1">
            <v>0</v>
          </cell>
          <cell r="V1">
            <v>1</v>
          </cell>
          <cell r="W1">
            <v>1</v>
          </cell>
          <cell r="X1">
            <v>0</v>
          </cell>
          <cell r="Y1">
            <v>0</v>
          </cell>
          <cell r="Z1">
            <v>0</v>
          </cell>
          <cell r="AA1">
            <v>0</v>
          </cell>
          <cell r="AB1">
            <v>0</v>
          </cell>
          <cell r="AC1">
            <v>0</v>
          </cell>
          <cell r="AD1">
            <v>0</v>
          </cell>
          <cell r="AE1">
            <v>0</v>
          </cell>
          <cell r="AF1">
            <v>0</v>
          </cell>
          <cell r="AG1">
            <v>0</v>
          </cell>
          <cell r="AH1">
            <v>0</v>
          </cell>
          <cell r="AI1">
            <v>0</v>
          </cell>
          <cell r="AJ1">
            <v>0</v>
          </cell>
        </row>
        <row r="2">
          <cell r="D2">
            <v>0</v>
          </cell>
          <cell r="E2">
            <v>0</v>
          </cell>
          <cell r="F2">
            <v>0</v>
          </cell>
          <cell r="G2">
            <v>1</v>
          </cell>
          <cell r="H2">
            <v>1</v>
          </cell>
          <cell r="I2">
            <v>1</v>
          </cell>
          <cell r="J2">
            <v>1</v>
          </cell>
          <cell r="K2">
            <v>1</v>
          </cell>
          <cell r="L2">
            <v>1</v>
          </cell>
          <cell r="M2">
            <v>1</v>
          </cell>
          <cell r="N2">
            <v>1</v>
          </cell>
          <cell r="O2">
            <v>1</v>
          </cell>
          <cell r="P2">
            <v>1</v>
          </cell>
          <cell r="Q2">
            <v>1</v>
          </cell>
          <cell r="R2">
            <v>1</v>
          </cell>
          <cell r="S2">
            <v>1</v>
          </cell>
          <cell r="T2">
            <v>1</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row>
        <row r="3">
          <cell r="A3">
            <v>0</v>
          </cell>
          <cell r="B3">
            <v>0</v>
          </cell>
          <cell r="C3" t="str">
            <v>Total Allocated:</v>
          </cell>
          <cell r="D3">
            <v>81553972.5</v>
          </cell>
          <cell r="E3">
            <v>32555250</v>
          </cell>
          <cell r="F3">
            <v>27245218</v>
          </cell>
          <cell r="G3">
            <v>2852816.0284582493</v>
          </cell>
          <cell r="H3">
            <v>2348182.4763888894</v>
          </cell>
          <cell r="I3">
            <v>0</v>
          </cell>
          <cell r="J3">
            <v>0</v>
          </cell>
          <cell r="K3">
            <v>0</v>
          </cell>
          <cell r="L3">
            <v>0</v>
          </cell>
          <cell r="M3">
            <v>145929.80868964625</v>
          </cell>
          <cell r="N3">
            <v>103961.97229960904</v>
          </cell>
          <cell r="O3">
            <v>0</v>
          </cell>
          <cell r="P3">
            <v>0</v>
          </cell>
          <cell r="Q3">
            <v>0</v>
          </cell>
          <cell r="R3">
            <v>0</v>
          </cell>
          <cell r="S3">
            <v>61578.903736679698</v>
          </cell>
          <cell r="T3">
            <v>48518.01175262592</v>
          </cell>
          <cell r="U3">
            <v>77963.670754226245</v>
          </cell>
          <cell r="V3">
            <v>4703983.4079819471</v>
          </cell>
          <cell r="W3">
            <v>2110553.3873413517</v>
          </cell>
          <cell r="X3">
            <v>3783375.118684642</v>
          </cell>
          <cell r="Y3">
            <v>859768.52902480215</v>
          </cell>
          <cell r="Z3">
            <v>1656223.4232116174</v>
          </cell>
          <cell r="AA3">
            <v>538192.53150078072</v>
          </cell>
          <cell r="AB3">
            <v>8100000</v>
          </cell>
          <cell r="AC3">
            <v>0</v>
          </cell>
          <cell r="AD3">
            <v>832000</v>
          </cell>
          <cell r="AE3">
            <v>3257519.6919199997</v>
          </cell>
          <cell r="AF3">
            <v>2527870.4057499999</v>
          </cell>
          <cell r="AG3">
            <v>0</v>
          </cell>
          <cell r="AH3">
            <v>0</v>
          </cell>
          <cell r="AI3">
            <v>0</v>
          </cell>
          <cell r="AJ3">
            <v>0</v>
          </cell>
          <cell r="AK3">
            <v>141354440.5</v>
          </cell>
          <cell r="AL3">
            <v>19291047.269825075</v>
          </cell>
          <cell r="AM3">
            <v>14717390.097669996</v>
          </cell>
          <cell r="AN3">
            <v>5560987.2013256997</v>
          </cell>
          <cell r="AO3">
            <v>6814536.7953232992</v>
          </cell>
          <cell r="AP3">
            <v>175362877.86749506</v>
          </cell>
          <cell r="AQ3">
            <v>0</v>
          </cell>
          <cell r="AR3">
            <v>0</v>
          </cell>
          <cell r="AS3">
            <v>0</v>
          </cell>
        </row>
        <row r="4">
          <cell r="A4" t="str">
            <v>URN</v>
          </cell>
          <cell r="B4" t="str">
            <v>LAESTAB</v>
          </cell>
          <cell r="C4" t="str">
            <v>School name</v>
          </cell>
          <cell r="D4" t="str">
            <v>AWPU (Primary)</v>
          </cell>
          <cell r="E4" t="str">
            <v>AWPU (KS3)</v>
          </cell>
          <cell r="F4" t="str">
            <v>AWPU (KS4)</v>
          </cell>
          <cell r="G4" t="str">
            <v>Free School Meals (P)</v>
          </cell>
          <cell r="H4" t="str">
            <v>Free School Meals (S)</v>
          </cell>
          <cell r="I4" t="str">
            <v>IDACI (P1)</v>
          </cell>
          <cell r="J4" t="str">
            <v>IDACI (P2)</v>
          </cell>
          <cell r="K4" t="str">
            <v>IDACI (P3)</v>
          </cell>
          <cell r="L4" t="str">
            <v>IDACI (P4)</v>
          </cell>
          <cell r="M4" t="str">
            <v>IDACI (P5)</v>
          </cell>
          <cell r="N4" t="str">
            <v>IDACI (P6)</v>
          </cell>
          <cell r="O4" t="str">
            <v>IDACI (S1)</v>
          </cell>
          <cell r="P4" t="str">
            <v>IDACI (S2)</v>
          </cell>
          <cell r="Q4" t="str">
            <v>IDACI (S3)</v>
          </cell>
          <cell r="R4" t="str">
            <v>IDACI (S4)</v>
          </cell>
          <cell r="S4" t="str">
            <v>IDACI (S5)</v>
          </cell>
          <cell r="T4" t="str">
            <v>IDACI (S6)</v>
          </cell>
          <cell r="U4" t="str">
            <v>LAC</v>
          </cell>
          <cell r="V4" t="str">
            <v>Low Attainment (P)</v>
          </cell>
          <cell r="W4" t="str">
            <v>Low Attainment (S)</v>
          </cell>
          <cell r="X4" t="str">
            <v>EAL (P)</v>
          </cell>
          <cell r="Y4" t="str">
            <v>EAL (S)</v>
          </cell>
          <cell r="Z4" t="str">
            <v>Mobility (P)</v>
          </cell>
          <cell r="AA4" t="str">
            <v>Mobility (S)</v>
          </cell>
          <cell r="AB4" t="str">
            <v>Lump Sum</v>
          </cell>
          <cell r="AC4" t="str">
            <v>London Fringe</v>
          </cell>
          <cell r="AD4" t="str">
            <v>Split Sites</v>
          </cell>
          <cell r="AE4" t="str">
            <v>Rates</v>
          </cell>
          <cell r="AF4" t="str">
            <v>PFI</v>
          </cell>
          <cell r="AG4" t="str">
            <v>Sixth Form Funding From DSG</v>
          </cell>
          <cell r="AH4" t="str">
            <v>Excep Circs 1</v>
          </cell>
          <cell r="AI4" t="str">
            <v>Excep Circs 2</v>
          </cell>
          <cell r="AJ4" t="str">
            <v>Excep Circs 3</v>
          </cell>
          <cell r="AK4" t="str">
            <v>AWPU Total</v>
          </cell>
          <cell r="AL4" t="str">
            <v>AEN Total</v>
          </cell>
          <cell r="AM4" t="str">
            <v>school factors total</v>
          </cell>
          <cell r="AN4" t="str">
            <v>Notional Deprivation Total</v>
          </cell>
          <cell r="AO4" t="str">
            <v>Notional LCHI SEN Total</v>
          </cell>
          <cell r="AP4" t="str">
            <v>Total Allocation</v>
          </cell>
          <cell r="AQ4" t="str">
            <v>Total Allocation per Pupil</v>
          </cell>
          <cell r="AR4" t="str">
            <v>Total Allocation per Pupil (excluding New Delegation)</v>
          </cell>
          <cell r="AS4" t="str">
            <v>% Change</v>
          </cell>
          <cell r="AT4" t="str">
            <v>Lump Sum Check</v>
          </cell>
          <cell r="AU4" t="str">
            <v>Pri Funding</v>
          </cell>
          <cell r="AV4" t="str">
            <v>Sec Funding</v>
          </cell>
          <cell r="AW4" t="str">
            <v>13-14 MFG Budget</v>
          </cell>
          <cell r="AX4" t="str">
            <v>13-14 MFG Unit Value</v>
          </cell>
          <cell r="AY4" t="str">
            <v>12-13 MFG Unit Value</v>
          </cell>
          <cell r="AZ4" t="str">
            <v>MFG % change</v>
          </cell>
          <cell r="BA4" t="str">
            <v>MFG Value adjustment</v>
          </cell>
          <cell r="BB4" t="str">
            <v>13-14 MFG Adjustment</v>
          </cell>
          <cell r="BC4" t="str">
            <v>Post MFG Budget</v>
          </cell>
          <cell r="BD4" t="str">
            <v>Dedelegation</v>
          </cell>
          <cell r="BE4" t="str">
            <v>Post delegation budget</v>
          </cell>
        </row>
        <row r="5">
          <cell r="A5">
            <v>101186</v>
          </cell>
        </row>
        <row r="6">
          <cell r="A6">
            <v>101187</v>
          </cell>
        </row>
        <row r="7">
          <cell r="A7">
            <v>101188</v>
          </cell>
        </row>
        <row r="8">
          <cell r="A8">
            <v>101189</v>
          </cell>
        </row>
        <row r="9">
          <cell r="A9">
            <v>101192</v>
          </cell>
        </row>
        <row r="10">
          <cell r="A10">
            <v>101193</v>
          </cell>
        </row>
        <row r="11">
          <cell r="A11">
            <v>101196</v>
          </cell>
        </row>
        <row r="12">
          <cell r="A12">
            <v>101197</v>
          </cell>
        </row>
        <row r="13">
          <cell r="A13">
            <v>101198</v>
          </cell>
        </row>
        <row r="14">
          <cell r="A14">
            <v>101202</v>
          </cell>
        </row>
        <row r="15">
          <cell r="A15">
            <v>101203</v>
          </cell>
        </row>
        <row r="16">
          <cell r="A16">
            <v>101206</v>
          </cell>
        </row>
        <row r="17">
          <cell r="A17">
            <v>101210</v>
          </cell>
        </row>
        <row r="18">
          <cell r="A18">
            <v>101211</v>
          </cell>
        </row>
        <row r="19">
          <cell r="A19">
            <v>0</v>
          </cell>
        </row>
        <row r="20">
          <cell r="A20">
            <v>101216</v>
          </cell>
        </row>
        <row r="21">
          <cell r="A21">
            <v>101219</v>
          </cell>
        </row>
        <row r="22">
          <cell r="A22">
            <v>101220</v>
          </cell>
        </row>
        <row r="23">
          <cell r="A23">
            <v>101222</v>
          </cell>
        </row>
        <row r="24">
          <cell r="A24">
            <v>101223</v>
          </cell>
        </row>
        <row r="25">
          <cell r="A25">
            <v>101224</v>
          </cell>
        </row>
        <row r="26">
          <cell r="A26">
            <v>101225</v>
          </cell>
        </row>
        <row r="27">
          <cell r="A27">
            <v>101226</v>
          </cell>
        </row>
        <row r="28">
          <cell r="A28">
            <v>101227</v>
          </cell>
        </row>
        <row r="29">
          <cell r="A29">
            <v>101228</v>
          </cell>
        </row>
        <row r="30">
          <cell r="A30">
            <v>101229</v>
          </cell>
        </row>
        <row r="31">
          <cell r="A31">
            <v>101230</v>
          </cell>
        </row>
        <row r="32">
          <cell r="A32">
            <v>101231</v>
          </cell>
        </row>
        <row r="33">
          <cell r="A33">
            <v>101232</v>
          </cell>
        </row>
        <row r="34">
          <cell r="A34">
            <v>130357</v>
          </cell>
        </row>
        <row r="35">
          <cell r="A35">
            <v>130340</v>
          </cell>
        </row>
        <row r="36">
          <cell r="A36">
            <v>130919</v>
          </cell>
        </row>
        <row r="37">
          <cell r="A37">
            <v>131844</v>
          </cell>
        </row>
        <row r="38">
          <cell r="A38">
            <v>131845</v>
          </cell>
        </row>
        <row r="39">
          <cell r="A39">
            <v>131775</v>
          </cell>
        </row>
        <row r="40">
          <cell r="A40">
            <v>101233</v>
          </cell>
        </row>
        <row r="41">
          <cell r="A41">
            <v>101234</v>
          </cell>
        </row>
        <row r="42">
          <cell r="A42">
            <v>101235</v>
          </cell>
        </row>
        <row r="43">
          <cell r="A43">
            <v>101236</v>
          </cell>
        </row>
        <row r="44">
          <cell r="A44">
            <v>101237</v>
          </cell>
        </row>
        <row r="45">
          <cell r="A45">
            <v>101238</v>
          </cell>
        </row>
        <row r="46">
          <cell r="A46">
            <v>101239</v>
          </cell>
        </row>
        <row r="47">
          <cell r="A47">
            <v>136431</v>
          </cell>
        </row>
        <row r="48">
          <cell r="A48">
            <v>138684</v>
          </cell>
        </row>
        <row r="49">
          <cell r="A49">
            <v>136940</v>
          </cell>
        </row>
        <row r="50">
          <cell r="A50">
            <v>101240</v>
          </cell>
        </row>
        <row r="51">
          <cell r="A51">
            <v>101241</v>
          </cell>
        </row>
        <row r="52">
          <cell r="A52">
            <v>101243</v>
          </cell>
        </row>
        <row r="53">
          <cell r="A53">
            <v>101244</v>
          </cell>
        </row>
        <row r="54">
          <cell r="A54">
            <v>101245</v>
          </cell>
        </row>
        <row r="55">
          <cell r="A55">
            <v>101246</v>
          </cell>
        </row>
        <row r="56">
          <cell r="A56">
            <v>133561</v>
          </cell>
        </row>
        <row r="57">
          <cell r="A57">
            <v>101247</v>
          </cell>
        </row>
        <row r="58">
          <cell r="A58">
            <v>136028</v>
          </cell>
        </row>
      </sheetData>
      <sheetData sheetId="11"/>
      <sheetData sheetId="12"/>
      <sheetData sheetId="13"/>
      <sheetData sheetId="14"/>
      <sheetData sheetId="15">
        <row r="10">
          <cell r="B10" t="str">
            <v>NOR</v>
          </cell>
          <cell r="M10">
            <v>60.798591816115177</v>
          </cell>
          <cell r="Q10" t="str">
            <v>NOR</v>
          </cell>
          <cell r="AB10">
            <v>60.798591816115177</v>
          </cell>
        </row>
        <row r="11">
          <cell r="B11" t="str">
            <v>FSM_%_PRI</v>
          </cell>
          <cell r="M11">
            <v>0</v>
          </cell>
          <cell r="Q11" t="str">
            <v>FSM_%_PRI</v>
          </cell>
          <cell r="AB11">
            <v>0</v>
          </cell>
        </row>
        <row r="12">
          <cell r="B12" t="str">
            <v>FSM6_%_PRI</v>
          </cell>
          <cell r="M12">
            <v>0</v>
          </cell>
          <cell r="Q12" t="str">
            <v>FSM6_%_PRI</v>
          </cell>
          <cell r="AB12">
            <v>0</v>
          </cell>
        </row>
        <row r="13">
          <cell r="B13" t="str">
            <v>FSM_%_SEC</v>
          </cell>
          <cell r="M13">
            <v>0</v>
          </cell>
          <cell r="Q13" t="str">
            <v>FSM_%_SEC</v>
          </cell>
          <cell r="AB13">
            <v>0</v>
          </cell>
        </row>
        <row r="14">
          <cell r="B14" t="str">
            <v>FSM6_%_SEC</v>
          </cell>
          <cell r="M14">
            <v>0</v>
          </cell>
          <cell r="Q14" t="str">
            <v>FSM6_%_SEC</v>
          </cell>
          <cell r="AB14">
            <v>0</v>
          </cell>
        </row>
        <row r="15">
          <cell r="B15" t="str">
            <v>IDACI_1_PRI</v>
          </cell>
          <cell r="M15">
            <v>0</v>
          </cell>
          <cell r="Q15" t="str">
            <v>IDACI_1_PRI</v>
          </cell>
          <cell r="AB15">
            <v>0</v>
          </cell>
        </row>
        <row r="16">
          <cell r="B16" t="str">
            <v>IDACI_2_PRI</v>
          </cell>
          <cell r="M16">
            <v>0</v>
          </cell>
          <cell r="Q16" t="str">
            <v>IDACI_2_PRI</v>
          </cell>
          <cell r="AB16">
            <v>0</v>
          </cell>
        </row>
        <row r="17">
          <cell r="B17" t="str">
            <v>IDACI_3_PRI</v>
          </cell>
          <cell r="M17">
            <v>0</v>
          </cell>
          <cell r="Q17" t="str">
            <v>IDACI_3_PRI</v>
          </cell>
          <cell r="AB17">
            <v>0</v>
          </cell>
        </row>
        <row r="18">
          <cell r="B18" t="str">
            <v>IDACI_4_PRI</v>
          </cell>
          <cell r="M18">
            <v>0</v>
          </cell>
          <cell r="Q18" t="str">
            <v>IDACI_4_PRI</v>
          </cell>
          <cell r="AB18">
            <v>0</v>
          </cell>
        </row>
        <row r="19">
          <cell r="B19" t="str">
            <v>IDACI_5_PRI</v>
          </cell>
          <cell r="M19">
            <v>0</v>
          </cell>
          <cell r="Q19" t="str">
            <v>IDACI_5_PRI</v>
          </cell>
          <cell r="AB19">
            <v>0</v>
          </cell>
        </row>
        <row r="20">
          <cell r="B20" t="str">
            <v>IDACI_6_PRI</v>
          </cell>
          <cell r="M20">
            <v>0</v>
          </cell>
          <cell r="Q20" t="str">
            <v>IDACI_6_PRI</v>
          </cell>
          <cell r="AB20">
            <v>0</v>
          </cell>
        </row>
        <row r="21">
          <cell r="B21" t="str">
            <v>IDACI_1_SEC</v>
          </cell>
          <cell r="M21">
            <v>0</v>
          </cell>
          <cell r="Q21" t="str">
            <v>IDACI_1_SEC</v>
          </cell>
          <cell r="AB21">
            <v>0</v>
          </cell>
        </row>
        <row r="22">
          <cell r="B22" t="str">
            <v>IDACI_2_SEC</v>
          </cell>
          <cell r="M22">
            <v>0</v>
          </cell>
          <cell r="Q22" t="str">
            <v>IDACI_2_SEC</v>
          </cell>
          <cell r="AB22">
            <v>0</v>
          </cell>
        </row>
        <row r="23">
          <cell r="B23" t="str">
            <v>IDACI_3_SEC</v>
          </cell>
          <cell r="M23">
            <v>0</v>
          </cell>
          <cell r="Q23" t="str">
            <v>IDACI_3_SEC</v>
          </cell>
          <cell r="AB23">
            <v>0</v>
          </cell>
        </row>
        <row r="24">
          <cell r="B24" t="str">
            <v>IDACI_4_SEC</v>
          </cell>
          <cell r="M24">
            <v>0</v>
          </cell>
          <cell r="Q24" t="str">
            <v>IDACI_4_SEC</v>
          </cell>
          <cell r="AB24">
            <v>0</v>
          </cell>
        </row>
        <row r="25">
          <cell r="B25" t="str">
            <v>IDACI_5_SEC</v>
          </cell>
          <cell r="M25">
            <v>0</v>
          </cell>
          <cell r="Q25" t="str">
            <v>IDACI_5_SEC</v>
          </cell>
          <cell r="AB25">
            <v>0</v>
          </cell>
        </row>
        <row r="26">
          <cell r="B26" t="str">
            <v>IDACI_6_SEC</v>
          </cell>
          <cell r="M26">
            <v>0</v>
          </cell>
          <cell r="Q26" t="str">
            <v>IDACI_6_SEC</v>
          </cell>
          <cell r="AB26">
            <v>0</v>
          </cell>
        </row>
        <row r="27">
          <cell r="B27" t="str">
            <v>EAL_1_PRI</v>
          </cell>
          <cell r="M27">
            <v>0</v>
          </cell>
          <cell r="Q27" t="str">
            <v>EAL_1_PRI</v>
          </cell>
          <cell r="AB27">
            <v>0</v>
          </cell>
        </row>
        <row r="28">
          <cell r="B28" t="str">
            <v>EAL_2_PRI</v>
          </cell>
          <cell r="M28">
            <v>0</v>
          </cell>
          <cell r="Q28" t="str">
            <v>EAL_2_PRI</v>
          </cell>
          <cell r="AB28">
            <v>0</v>
          </cell>
        </row>
        <row r="29">
          <cell r="B29" t="str">
            <v>EAL_3_PRI</v>
          </cell>
          <cell r="M29">
            <v>0</v>
          </cell>
          <cell r="Q29" t="str">
            <v>EAL_3_PRI</v>
          </cell>
          <cell r="AB29">
            <v>0</v>
          </cell>
        </row>
        <row r="30">
          <cell r="B30" t="str">
            <v>EAL_1_SEC</v>
          </cell>
          <cell r="M30">
            <v>0</v>
          </cell>
          <cell r="Q30" t="str">
            <v>EAL_1_SEC</v>
          </cell>
          <cell r="AB30">
            <v>0</v>
          </cell>
        </row>
        <row r="31">
          <cell r="B31" t="str">
            <v>EAL_2_SEC</v>
          </cell>
          <cell r="M31">
            <v>0</v>
          </cell>
          <cell r="Q31" t="str">
            <v>EAL_2_SEC</v>
          </cell>
          <cell r="AB31">
            <v>0</v>
          </cell>
        </row>
        <row r="32">
          <cell r="B32" t="str">
            <v>EAL_3_SEC</v>
          </cell>
          <cell r="M32">
            <v>0</v>
          </cell>
          <cell r="Q32" t="str">
            <v>EAL_3_SEC</v>
          </cell>
          <cell r="AB32">
            <v>0</v>
          </cell>
        </row>
        <row r="33">
          <cell r="B33" t="str">
            <v>LAC_X_Mar11</v>
          </cell>
          <cell r="M33">
            <v>0</v>
          </cell>
          <cell r="Q33" t="str">
            <v>LAC_X_Mar11</v>
          </cell>
          <cell r="AB33">
            <v>0</v>
          </cell>
        </row>
        <row r="34">
          <cell r="B34" t="str">
            <v>LAC_6_Mar11</v>
          </cell>
          <cell r="M34">
            <v>0</v>
          </cell>
          <cell r="Q34" t="str">
            <v>LAC_6_Mar11</v>
          </cell>
          <cell r="AB34">
            <v>0</v>
          </cell>
        </row>
        <row r="35">
          <cell r="B35" t="str">
            <v>LAC_12_Mar11</v>
          </cell>
          <cell r="M35">
            <v>0</v>
          </cell>
          <cell r="Q35" t="str">
            <v>LAC_12_Mar11</v>
          </cell>
          <cell r="AB35">
            <v>0</v>
          </cell>
        </row>
        <row r="36">
          <cell r="B36" t="str">
            <v>LowAtt_%_PRI_78</v>
          </cell>
          <cell r="M36">
            <v>0</v>
          </cell>
          <cell r="Q36" t="str">
            <v>LowAtt_%_PRI_78</v>
          </cell>
          <cell r="AB36">
            <v>0</v>
          </cell>
        </row>
        <row r="37">
          <cell r="B37" t="str">
            <v>LowAtt_%_PRI_73</v>
          </cell>
          <cell r="M37">
            <v>0</v>
          </cell>
          <cell r="Q37" t="str">
            <v>LowAtt_%_PRI_73</v>
          </cell>
          <cell r="AB37">
            <v>0</v>
          </cell>
        </row>
        <row r="38">
          <cell r="B38" t="str">
            <v>LowAtt_%_SEC</v>
          </cell>
          <cell r="M38">
            <v>0</v>
          </cell>
          <cell r="Q38" t="str">
            <v>LowAtt_%_SEC</v>
          </cell>
          <cell r="AB38">
            <v>0</v>
          </cell>
        </row>
        <row r="39">
          <cell r="B39" t="str">
            <v>Mobility_%_PRI</v>
          </cell>
          <cell r="M39">
            <v>0</v>
          </cell>
          <cell r="Q39" t="str">
            <v>Mobility_%_PRI</v>
          </cell>
          <cell r="AB39">
            <v>0</v>
          </cell>
        </row>
        <row r="40">
          <cell r="B40" t="str">
            <v>Mobility_%_SEC</v>
          </cell>
          <cell r="M40">
            <v>0</v>
          </cell>
          <cell r="Q40" t="str">
            <v>Mobility_%_SEC</v>
          </cell>
          <cell r="AB40">
            <v>0</v>
          </cell>
        </row>
        <row r="41">
          <cell r="B41" t="str">
            <v>Lump Sum</v>
          </cell>
          <cell r="M41">
            <v>0</v>
          </cell>
          <cell r="Q41" t="str">
            <v>Lump Sum</v>
          </cell>
          <cell r="AB41">
            <v>0</v>
          </cell>
        </row>
        <row r="52">
          <cell r="A52" t="str">
            <v>URN</v>
          </cell>
          <cell r="B52" t="str">
            <v>LAESTAB</v>
          </cell>
          <cell r="C52" t="str">
            <v>School name</v>
          </cell>
          <cell r="D52" t="str">
            <v>NOR</v>
          </cell>
          <cell r="E52" t="str">
            <v>FSM_%_PRI</v>
          </cell>
          <cell r="F52" t="str">
            <v>FSM6_%_PRI</v>
          </cell>
          <cell r="G52" t="str">
            <v>FSM_%_SEC</v>
          </cell>
          <cell r="H52" t="str">
            <v>FSM6_%_SEC</v>
          </cell>
          <cell r="I52" t="str">
            <v>IDACI_1_PRI</v>
          </cell>
          <cell r="J52" t="str">
            <v>IDACI_2_PRI</v>
          </cell>
          <cell r="K52" t="str">
            <v>IDACI_3_PRI</v>
          </cell>
          <cell r="L52" t="str">
            <v>IDACI_4_PRI</v>
          </cell>
          <cell r="M52" t="str">
            <v>IDACI_5_PRI</v>
          </cell>
          <cell r="N52" t="str">
            <v>IDACI_6_PRI</v>
          </cell>
          <cell r="O52" t="str">
            <v>IDACI_1_SEC</v>
          </cell>
          <cell r="P52" t="str">
            <v>IDACI_2_SEC</v>
          </cell>
          <cell r="Q52" t="str">
            <v>IDACI_3_SEC</v>
          </cell>
          <cell r="R52" t="str">
            <v>IDACI_4_SEC</v>
          </cell>
          <cell r="S52" t="str">
            <v>IDACI_5_SEC</v>
          </cell>
          <cell r="T52" t="str">
            <v>IDACI_6_SEC</v>
          </cell>
          <cell r="U52" t="str">
            <v>EAL_1_PRI</v>
          </cell>
          <cell r="V52" t="str">
            <v>EAL_2_PRI</v>
          </cell>
          <cell r="W52" t="str">
            <v>EAL_3_PRI</v>
          </cell>
          <cell r="X52" t="str">
            <v>EAL_1_SEC</v>
          </cell>
          <cell r="Y52" t="str">
            <v>EAL_2_SEC</v>
          </cell>
          <cell r="Z52" t="str">
            <v>EAL_3_SEC</v>
          </cell>
          <cell r="AA52" t="str">
            <v>LAC_X_Mar11</v>
          </cell>
          <cell r="AB52" t="str">
            <v>LAC_6_Mar11</v>
          </cell>
          <cell r="AC52" t="str">
            <v>LAC_12_Mar11</v>
          </cell>
          <cell r="AD52" t="str">
            <v>LowAtt_%_PRI_78</v>
          </cell>
          <cell r="AE52" t="str">
            <v>LowAtt_%_PRI_73</v>
          </cell>
          <cell r="AF52" t="str">
            <v>LowAtt_%_SEC</v>
          </cell>
          <cell r="AG52" t="str">
            <v>Mobility_%_PRI</v>
          </cell>
          <cell r="AH52" t="str">
            <v>Mobility_%_SEC</v>
          </cell>
          <cell r="AI52" t="str">
            <v>Lump Sum</v>
          </cell>
          <cell r="AJ52" t="str">
            <v>London Fringe</v>
          </cell>
          <cell r="AK52" t="str">
            <v>Total De Delegation</v>
          </cell>
        </row>
        <row r="53">
          <cell r="A53">
            <v>101186</v>
          </cell>
        </row>
        <row r="54">
          <cell r="A54">
            <v>101187</v>
          </cell>
        </row>
        <row r="55">
          <cell r="A55">
            <v>101188</v>
          </cell>
        </row>
        <row r="56">
          <cell r="A56">
            <v>101189</v>
          </cell>
        </row>
        <row r="57">
          <cell r="A57">
            <v>101192</v>
          </cell>
        </row>
        <row r="58">
          <cell r="A58">
            <v>101193</v>
          </cell>
        </row>
        <row r="59">
          <cell r="A59">
            <v>101196</v>
          </cell>
        </row>
        <row r="60">
          <cell r="A60">
            <v>101197</v>
          </cell>
        </row>
        <row r="61">
          <cell r="A61">
            <v>101198</v>
          </cell>
        </row>
        <row r="62">
          <cell r="A62">
            <v>101202</v>
          </cell>
        </row>
        <row r="63">
          <cell r="A63">
            <v>101203</v>
          </cell>
        </row>
        <row r="64">
          <cell r="A64">
            <v>101206</v>
          </cell>
        </row>
        <row r="65">
          <cell r="A65">
            <v>101210</v>
          </cell>
        </row>
        <row r="66">
          <cell r="A66">
            <v>101211</v>
          </cell>
        </row>
        <row r="67">
          <cell r="A67">
            <v>0</v>
          </cell>
        </row>
        <row r="68">
          <cell r="A68">
            <v>101216</v>
          </cell>
        </row>
        <row r="69">
          <cell r="A69">
            <v>101219</v>
          </cell>
        </row>
        <row r="70">
          <cell r="A70">
            <v>101220</v>
          </cell>
        </row>
        <row r="71">
          <cell r="A71">
            <v>101222</v>
          </cell>
        </row>
        <row r="72">
          <cell r="A72">
            <v>101223</v>
          </cell>
        </row>
        <row r="73">
          <cell r="A73">
            <v>101224</v>
          </cell>
        </row>
        <row r="74">
          <cell r="A74">
            <v>101225</v>
          </cell>
        </row>
        <row r="75">
          <cell r="A75">
            <v>101226</v>
          </cell>
        </row>
        <row r="76">
          <cell r="A76">
            <v>101227</v>
          </cell>
        </row>
        <row r="77">
          <cell r="A77">
            <v>101228</v>
          </cell>
        </row>
        <row r="78">
          <cell r="A78">
            <v>101229</v>
          </cell>
        </row>
        <row r="79">
          <cell r="A79">
            <v>101230</v>
          </cell>
        </row>
        <row r="80">
          <cell r="A80">
            <v>101231</v>
          </cell>
        </row>
        <row r="81">
          <cell r="A81">
            <v>101232</v>
          </cell>
        </row>
        <row r="82">
          <cell r="A82">
            <v>130357</v>
          </cell>
        </row>
        <row r="83">
          <cell r="A83">
            <v>130340</v>
          </cell>
        </row>
        <row r="84">
          <cell r="A84">
            <v>130919</v>
          </cell>
        </row>
        <row r="85">
          <cell r="A85">
            <v>131844</v>
          </cell>
        </row>
        <row r="86">
          <cell r="A86">
            <v>131845</v>
          </cell>
        </row>
        <row r="87">
          <cell r="A87">
            <v>131775</v>
          </cell>
        </row>
        <row r="88">
          <cell r="A88">
            <v>101233</v>
          </cell>
        </row>
        <row r="89">
          <cell r="A89">
            <v>101234</v>
          </cell>
        </row>
        <row r="90">
          <cell r="A90">
            <v>101235</v>
          </cell>
        </row>
        <row r="91">
          <cell r="A91">
            <v>101236</v>
          </cell>
        </row>
        <row r="92">
          <cell r="A92">
            <v>101237</v>
          </cell>
        </row>
        <row r="93">
          <cell r="A93">
            <v>101238</v>
          </cell>
        </row>
        <row r="94">
          <cell r="A94">
            <v>101239</v>
          </cell>
        </row>
        <row r="95">
          <cell r="A95">
            <v>136431</v>
          </cell>
        </row>
        <row r="96">
          <cell r="A96">
            <v>138684</v>
          </cell>
        </row>
        <row r="97">
          <cell r="A97">
            <v>136940</v>
          </cell>
        </row>
        <row r="98">
          <cell r="A98">
            <v>101240</v>
          </cell>
        </row>
        <row r="99">
          <cell r="A99">
            <v>101241</v>
          </cell>
        </row>
        <row r="100">
          <cell r="A100">
            <v>101243</v>
          </cell>
        </row>
        <row r="101">
          <cell r="A101">
            <v>101244</v>
          </cell>
        </row>
        <row r="102">
          <cell r="A102">
            <v>101245</v>
          </cell>
        </row>
        <row r="103">
          <cell r="A103">
            <v>101246</v>
          </cell>
        </row>
        <row r="104">
          <cell r="A104">
            <v>133561</v>
          </cell>
        </row>
        <row r="105">
          <cell r="A105">
            <v>101247</v>
          </cell>
        </row>
        <row r="106">
          <cell r="A106">
            <v>136028</v>
          </cell>
        </row>
      </sheetData>
      <sheetData sheetId="16">
        <row r="33">
          <cell r="K33" t="str">
            <v>NOR</v>
          </cell>
        </row>
        <row r="34">
          <cell r="K34" t="str">
            <v>MFG % change</v>
          </cell>
        </row>
      </sheetData>
      <sheetData sheetId="17"/>
      <sheetData sheetId="18"/>
      <sheetData sheetId="19">
        <row r="2">
          <cell r="B2" t="str">
            <v>LAC_X_Mar11</v>
          </cell>
          <cell r="C2" t="str">
            <v>LAC_6_Mar11</v>
          </cell>
          <cell r="D2" t="str">
            <v>LAC_12_Mar11</v>
          </cell>
        </row>
        <row r="3">
          <cell r="B3" t="str">
            <v>FSM_%_PRI</v>
          </cell>
          <cell r="C3" t="str">
            <v>FSM6_%_PRI</v>
          </cell>
        </row>
        <row r="4">
          <cell r="B4" t="str">
            <v>EAL_1_PRI</v>
          </cell>
          <cell r="C4" t="str">
            <v>EAL_2_PRI</v>
          </cell>
          <cell r="D4" t="str">
            <v>EAL_3_PRI</v>
          </cell>
        </row>
        <row r="5">
          <cell r="B5" t="str">
            <v>FSM_%_SEC</v>
          </cell>
          <cell r="C5" t="str">
            <v>FSM6_%_SEC</v>
          </cell>
        </row>
        <row r="6">
          <cell r="B6" t="str">
            <v>EAL_1_SEC</v>
          </cell>
          <cell r="C6" t="str">
            <v>EAL_2_SEC</v>
          </cell>
          <cell r="D6" t="str">
            <v>EAL_3_SEC</v>
          </cell>
        </row>
        <row r="7">
          <cell r="B7" t="str">
            <v>LowAtt_%_PRI_78</v>
          </cell>
          <cell r="C7" t="str">
            <v>LowAtt_%_PRI_73</v>
          </cell>
        </row>
        <row r="9">
          <cell r="C9" t="str">
            <v>NOR</v>
          </cell>
        </row>
        <row r="10">
          <cell r="C10" t="str">
            <v>NOR_Primary</v>
          </cell>
          <cell r="D10" t="str">
            <v>MP</v>
          </cell>
          <cell r="E10" t="str">
            <v>Primary</v>
          </cell>
        </row>
        <row r="11">
          <cell r="C11" t="str">
            <v>NOR_Secondary</v>
          </cell>
          <cell r="D11" t="str">
            <v>MS</v>
          </cell>
          <cell r="E11" t="str">
            <v>Secondary</v>
          </cell>
        </row>
        <row r="12">
          <cell r="C12" t="str">
            <v>NOR_KS3</v>
          </cell>
          <cell r="D12" t="str">
            <v>PS</v>
          </cell>
          <cell r="E12" t="str">
            <v>Primary</v>
          </cell>
        </row>
        <row r="13">
          <cell r="C13" t="str">
            <v>NOR_KS4</v>
          </cell>
          <cell r="D13" t="str">
            <v>SS</v>
          </cell>
          <cell r="E13" t="str">
            <v>Secondary</v>
          </cell>
        </row>
        <row r="14">
          <cell r="C14" t="str">
            <v>FSM_%_PRI</v>
          </cell>
        </row>
        <row r="15">
          <cell r="C15" t="str">
            <v>FSM6_%_PRI</v>
          </cell>
        </row>
        <row r="16">
          <cell r="C16" t="str">
            <v>FSM_%_SEC</v>
          </cell>
        </row>
        <row r="17">
          <cell r="C17" t="str">
            <v>FSM6_%_SEC</v>
          </cell>
        </row>
        <row r="18">
          <cell r="C18" t="str">
            <v>EAL_1_PRI</v>
          </cell>
        </row>
        <row r="19">
          <cell r="C19" t="str">
            <v>EAL_2_PRI</v>
          </cell>
        </row>
        <row r="20">
          <cell r="C20" t="str">
            <v>EAL_3_PRI</v>
          </cell>
        </row>
        <row r="21">
          <cell r="C21" t="str">
            <v>EAL_1_SEC</v>
          </cell>
        </row>
        <row r="22">
          <cell r="C22" t="str">
            <v>EAL_2_SEC</v>
          </cell>
        </row>
        <row r="23">
          <cell r="C23" t="str">
            <v>EAL_3_SEC</v>
          </cell>
        </row>
        <row r="24">
          <cell r="C24" t="str">
            <v>LAC_X_Mar11</v>
          </cell>
        </row>
        <row r="25">
          <cell r="C25" t="str">
            <v>LAC_6_Mar11</v>
          </cell>
        </row>
        <row r="26">
          <cell r="C26" t="str">
            <v>LAC_12_Mar11</v>
          </cell>
        </row>
        <row r="27">
          <cell r="C27" t="str">
            <v>LowAtt_%_PRI_78</v>
          </cell>
        </row>
        <row r="28">
          <cell r="C28" t="str">
            <v>LowAtt_%_PRI_73</v>
          </cell>
        </row>
        <row r="29">
          <cell r="C29" t="str">
            <v>LowAtt_%_SEC</v>
          </cell>
        </row>
        <row r="30">
          <cell r="C30" t="str">
            <v>Mobility_%_PRI</v>
          </cell>
        </row>
        <row r="31">
          <cell r="C31" t="str">
            <v>Mobility_%_SEC</v>
          </cell>
        </row>
      </sheetData>
      <sheetData sheetId="20">
        <row r="1">
          <cell r="D1" t="str">
            <v>% change (per pupil)</v>
          </cell>
          <cell r="E1" t="str">
            <v>Indicator: NOR</v>
          </cell>
        </row>
        <row r="2">
          <cell r="D2">
            <v>8.0353517183487391E-2</v>
          </cell>
          <cell r="E2">
            <v>744</v>
          </cell>
        </row>
        <row r="3">
          <cell r="D3">
            <v>0.12610832143508266</v>
          </cell>
          <cell r="E3">
            <v>415</v>
          </cell>
        </row>
        <row r="4">
          <cell r="D4">
            <v>0.17965271301330052</v>
          </cell>
          <cell r="E4">
            <v>328</v>
          </cell>
        </row>
        <row r="5">
          <cell r="D5">
            <v>0.12859757755279522</v>
          </cell>
          <cell r="E5">
            <v>689</v>
          </cell>
        </row>
        <row r="6">
          <cell r="D6">
            <v>0.15136826232269457</v>
          </cell>
          <cell r="E6">
            <v>479</v>
          </cell>
        </row>
        <row r="7">
          <cell r="D7">
            <v>9.1943553525232646E-2</v>
          </cell>
          <cell r="E7">
            <v>708</v>
          </cell>
        </row>
        <row r="8">
          <cell r="D8">
            <v>9.1887814570370693E-2</v>
          </cell>
          <cell r="E8">
            <v>464</v>
          </cell>
        </row>
        <row r="9">
          <cell r="D9">
            <v>0.19943814698554646</v>
          </cell>
          <cell r="E9">
            <v>353</v>
          </cell>
        </row>
        <row r="10">
          <cell r="D10">
            <v>8.4428367449178143E-2</v>
          </cell>
          <cell r="E10">
            <v>862</v>
          </cell>
        </row>
        <row r="11">
          <cell r="D11">
            <v>0.12415973837679699</v>
          </cell>
          <cell r="E11">
            <v>499</v>
          </cell>
        </row>
        <row r="12">
          <cell r="D12">
            <v>0.27946615052786467</v>
          </cell>
          <cell r="E12">
            <v>361</v>
          </cell>
        </row>
        <row r="13">
          <cell r="D13">
            <v>0.16268144230085124</v>
          </cell>
          <cell r="E13">
            <v>835</v>
          </cell>
        </row>
        <row r="14">
          <cell r="D14">
            <v>0.19225492869696209</v>
          </cell>
          <cell r="E14">
            <v>252</v>
          </cell>
        </row>
        <row r="15">
          <cell r="D15">
            <v>-5.8232399732897585E-4</v>
          </cell>
          <cell r="E15">
            <v>252</v>
          </cell>
        </row>
        <row r="16">
          <cell r="D16">
            <v>0.12606496905850165</v>
          </cell>
          <cell r="E16">
            <v>674</v>
          </cell>
        </row>
        <row r="17">
          <cell r="D17">
            <v>2.1833825972234547E-2</v>
          </cell>
          <cell r="E17">
            <v>336</v>
          </cell>
        </row>
        <row r="18">
          <cell r="D18">
            <v>0.1447943802517942</v>
          </cell>
          <cell r="E18">
            <v>442</v>
          </cell>
        </row>
        <row r="19">
          <cell r="D19">
            <v>0.14801151083302966</v>
          </cell>
          <cell r="E19">
            <v>415</v>
          </cell>
        </row>
        <row r="20">
          <cell r="D20">
            <v>7.5790833868052049E-2</v>
          </cell>
          <cell r="E20">
            <v>756</v>
          </cell>
        </row>
        <row r="21">
          <cell r="D21">
            <v>0.1474555563719134</v>
          </cell>
          <cell r="E21">
            <v>240</v>
          </cell>
        </row>
        <row r="22">
          <cell r="D22">
            <v>8.9920243334533634E-2</v>
          </cell>
          <cell r="E22">
            <v>313</v>
          </cell>
        </row>
        <row r="23">
          <cell r="D23">
            <v>0.14258106771826945</v>
          </cell>
          <cell r="E23">
            <v>409</v>
          </cell>
        </row>
        <row r="24">
          <cell r="D24">
            <v>8.5831313658155439E-2</v>
          </cell>
          <cell r="E24">
            <v>828</v>
          </cell>
        </row>
        <row r="25">
          <cell r="D25">
            <v>0.18580317549346242</v>
          </cell>
          <cell r="E25">
            <v>469</v>
          </cell>
        </row>
        <row r="26">
          <cell r="D26">
            <v>0.1048182625002336</v>
          </cell>
          <cell r="E26">
            <v>451</v>
          </cell>
        </row>
        <row r="27">
          <cell r="D27">
            <v>0.16094396857730203</v>
          </cell>
          <cell r="E27">
            <v>411</v>
          </cell>
        </row>
        <row r="28">
          <cell r="D28">
            <v>0.11349615068954874</v>
          </cell>
          <cell r="E28">
            <v>826</v>
          </cell>
        </row>
        <row r="29">
          <cell r="D29">
            <v>0.13341015163599809</v>
          </cell>
          <cell r="E29">
            <v>431</v>
          </cell>
        </row>
        <row r="30">
          <cell r="D30">
            <v>0.11508863935003523</v>
          </cell>
          <cell r="E30">
            <v>411</v>
          </cell>
        </row>
        <row r="31">
          <cell r="D31">
            <v>0.14878026638287167</v>
          </cell>
          <cell r="E31">
            <v>493</v>
          </cell>
        </row>
        <row r="32">
          <cell r="D32">
            <v>5.7316526032622078E-2</v>
          </cell>
          <cell r="E32">
            <v>640</v>
          </cell>
        </row>
        <row r="33">
          <cell r="D33">
            <v>9.8675037145203509E-2</v>
          </cell>
          <cell r="E33">
            <v>471</v>
          </cell>
        </row>
        <row r="34">
          <cell r="D34">
            <v>0.13422351221452666</v>
          </cell>
          <cell r="E34">
            <v>617</v>
          </cell>
        </row>
        <row r="35">
          <cell r="D35">
            <v>0.18270627209663004</v>
          </cell>
          <cell r="E35">
            <v>451</v>
          </cell>
        </row>
        <row r="36">
          <cell r="D36">
            <v>7.3767287124616346E-2</v>
          </cell>
          <cell r="E36">
            <v>959</v>
          </cell>
        </row>
        <row r="37">
          <cell r="D37">
            <v>0.23448586923195877</v>
          </cell>
          <cell r="E37">
            <v>412</v>
          </cell>
        </row>
        <row r="38">
          <cell r="D38">
            <v>0.1498286607451125</v>
          </cell>
          <cell r="E38">
            <v>353</v>
          </cell>
        </row>
        <row r="39">
          <cell r="D39">
            <v>0.22360724094043921</v>
          </cell>
          <cell r="E39">
            <v>294</v>
          </cell>
        </row>
        <row r="40">
          <cell r="D40">
            <v>0.18328067464034872</v>
          </cell>
          <cell r="E40">
            <v>342</v>
          </cell>
        </row>
        <row r="41">
          <cell r="D41">
            <v>0.13001502586086644</v>
          </cell>
          <cell r="E41">
            <v>374</v>
          </cell>
        </row>
        <row r="42">
          <cell r="D42">
            <v>0.26428845745050394</v>
          </cell>
          <cell r="E42">
            <v>197</v>
          </cell>
        </row>
        <row r="43">
          <cell r="D43">
            <v>0.12391126648819369</v>
          </cell>
          <cell r="E43">
            <v>207</v>
          </cell>
        </row>
        <row r="44">
          <cell r="D44">
            <v>-0.19797808943210699</v>
          </cell>
          <cell r="E44">
            <v>275</v>
          </cell>
        </row>
        <row r="45">
          <cell r="D45">
            <v>0.10822237777960479</v>
          </cell>
          <cell r="E45">
            <v>349</v>
          </cell>
        </row>
        <row r="46">
          <cell r="D46">
            <v>0</v>
          </cell>
          <cell r="E46">
            <v>113</v>
          </cell>
        </row>
        <row r="47">
          <cell r="D47">
            <v>3.945699048683203E-2</v>
          </cell>
          <cell r="E47">
            <v>1074</v>
          </cell>
        </row>
        <row r="48">
          <cell r="D48">
            <v>4.2538760003788173E-2</v>
          </cell>
          <cell r="E48">
            <v>1386</v>
          </cell>
        </row>
        <row r="49">
          <cell r="D49">
            <v>-1.9188646214788923E-2</v>
          </cell>
          <cell r="E49">
            <v>876</v>
          </cell>
        </row>
        <row r="50">
          <cell r="D50">
            <v>1.9520510417455408E-2</v>
          </cell>
          <cell r="E50">
            <v>1454</v>
          </cell>
        </row>
        <row r="51">
          <cell r="D51">
            <v>6.9233857857517464E-3</v>
          </cell>
          <cell r="E51">
            <v>1473</v>
          </cell>
        </row>
        <row r="52">
          <cell r="D52">
            <v>3.050781931316757E-2</v>
          </cell>
          <cell r="E52">
            <v>1447</v>
          </cell>
        </row>
        <row r="53">
          <cell r="D53">
            <v>6.2110751645380515E-3</v>
          </cell>
          <cell r="E53">
            <v>1171</v>
          </cell>
        </row>
        <row r="54">
          <cell r="D54">
            <v>4.0005237972128398E-2</v>
          </cell>
          <cell r="E54">
            <v>900</v>
          </cell>
        </row>
        <row r="55">
          <cell r="D55">
            <v>5.6203344830300893E-3</v>
          </cell>
          <cell r="E55">
            <v>1039</v>
          </cell>
        </row>
      </sheetData>
      <sheetData sheetId="2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ummary"/>
      <sheetName val="Control Sheet model A"/>
      <sheetName val="School summary model A"/>
      <sheetName val="School summary model B"/>
      <sheetName val="School summary model C"/>
      <sheetName val="Sheet2"/>
      <sheetName val="Sheet3"/>
    </sheetNames>
    <sheetDataSet>
      <sheetData sheetId="0"/>
      <sheetData sheetId="1">
        <row r="5">
          <cell r="K5">
            <v>0.15</v>
          </cell>
        </row>
      </sheetData>
      <sheetData sheetId="2">
        <row r="61">
          <cell r="N61">
            <v>6243455.7367293397</v>
          </cell>
        </row>
      </sheetData>
      <sheetData sheetId="3">
        <row r="61">
          <cell r="N61">
            <v>5587737.5471239071</v>
          </cell>
        </row>
      </sheetData>
      <sheetData sheetId="4">
        <row r="61">
          <cell r="N61">
            <v>4318158.8814154603</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J63"/>
  <sheetViews>
    <sheetView tabSelected="1" topLeftCell="C1" workbookViewId="0">
      <selection activeCell="G3" sqref="G3"/>
    </sheetView>
  </sheetViews>
  <sheetFormatPr defaultRowHeight="15"/>
  <cols>
    <col min="1" max="1" width="10.7109375" style="122" customWidth="1"/>
    <col min="2" max="2" width="44.42578125" style="123" customWidth="1"/>
    <col min="3" max="3" width="16.85546875" style="124" customWidth="1"/>
    <col min="4" max="4" width="11.140625" style="3" customWidth="1"/>
    <col min="5" max="5" width="20.7109375" style="124" customWidth="1"/>
    <col min="6" max="6" width="11.140625" style="3" customWidth="1"/>
    <col min="7" max="7" width="20.7109375" style="124" customWidth="1"/>
    <col min="8" max="8" width="11.140625" style="3" customWidth="1"/>
    <col min="9" max="9" width="20.7109375" style="124" customWidth="1"/>
    <col min="10" max="10" width="11.140625" style="3" customWidth="1"/>
  </cols>
  <sheetData>
    <row r="1" spans="1:10" s="287" customFormat="1" ht="18.75">
      <c r="A1" s="285" t="s">
        <v>222</v>
      </c>
      <c r="B1" s="284"/>
      <c r="C1" s="284"/>
      <c r="D1" s="286"/>
      <c r="E1" s="284"/>
      <c r="F1" s="286"/>
      <c r="G1" s="284"/>
      <c r="H1" s="286"/>
      <c r="I1" s="284"/>
      <c r="J1" s="288" t="s">
        <v>223</v>
      </c>
    </row>
    <row r="2" spans="1:10" ht="15.75">
      <c r="A2" s="283"/>
      <c r="B2" s="115"/>
      <c r="C2" s="116"/>
      <c r="D2" s="96"/>
      <c r="E2" s="116"/>
      <c r="F2" s="96"/>
      <c r="G2" s="116"/>
      <c r="H2" s="96"/>
      <c r="I2" s="116"/>
      <c r="J2" s="96"/>
    </row>
    <row r="3" spans="1:10" s="271" customFormat="1" ht="75">
      <c r="A3" s="272" t="s">
        <v>187</v>
      </c>
      <c r="B3" s="91" t="s">
        <v>186</v>
      </c>
      <c r="C3" s="261" t="s">
        <v>137</v>
      </c>
      <c r="D3" s="262" t="s">
        <v>68</v>
      </c>
      <c r="E3" s="261" t="s">
        <v>142</v>
      </c>
      <c r="F3" s="257" t="s">
        <v>141</v>
      </c>
      <c r="G3" s="262" t="s">
        <v>224</v>
      </c>
      <c r="H3" s="262" t="s">
        <v>141</v>
      </c>
      <c r="I3" s="261" t="s">
        <v>218</v>
      </c>
      <c r="J3" s="257" t="s">
        <v>219</v>
      </c>
    </row>
    <row r="4" spans="1:10">
      <c r="A4" s="279">
        <v>3012001</v>
      </c>
      <c r="B4" s="273" t="s">
        <v>61</v>
      </c>
      <c r="C4" s="117">
        <v>363498.03404246998</v>
      </c>
      <c r="D4" s="84">
        <v>31</v>
      </c>
      <c r="E4" s="263">
        <f>VLOOKUP($A4,'2014-15 '!$B:$AV,46,0)</f>
        <v>-26746.666590129258</v>
      </c>
      <c r="F4" s="251">
        <f>VLOOKUP($A4,'2014-15 '!$B:$AV,47,0)</f>
        <v>4</v>
      </c>
      <c r="G4" s="117">
        <f>VLOOKUP(A4,'New ISB'!C:BK,61,0)</f>
        <v>16091.359657630324</v>
      </c>
      <c r="H4" s="84">
        <v>0</v>
      </c>
      <c r="I4" s="263">
        <f>C4+E4+G4</f>
        <v>352842.72710997105</v>
      </c>
      <c r="J4" s="251">
        <f>D4+F4+H4</f>
        <v>35</v>
      </c>
    </row>
    <row r="5" spans="1:10">
      <c r="A5" s="252">
        <v>3012004</v>
      </c>
      <c r="B5" s="274" t="s">
        <v>105</v>
      </c>
      <c r="C5" s="118">
        <v>93899.443901894818</v>
      </c>
      <c r="D5" s="60">
        <v>-6</v>
      </c>
      <c r="E5" s="264">
        <f>VLOOKUP($A5,'2014-15 '!$B:$AV,46,0)</f>
        <v>46874.089004020032</v>
      </c>
      <c r="F5" s="258">
        <f>VLOOKUP($A5,'2014-15 '!$B:$AV,47,0)</f>
        <v>-2</v>
      </c>
      <c r="G5" s="118">
        <f>VLOOKUP(A5,'New ISB'!C:BK,61,0)</f>
        <v>-52455.435293729613</v>
      </c>
      <c r="H5" s="84">
        <v>0</v>
      </c>
      <c r="I5" s="263">
        <f t="shared" ref="I5:I56" si="0">C5+E5+G5</f>
        <v>88318.097612185229</v>
      </c>
      <c r="J5" s="251">
        <f t="shared" ref="J5:J56" si="1">D5+F5+H5</f>
        <v>-8</v>
      </c>
    </row>
    <row r="6" spans="1:10">
      <c r="A6" s="252">
        <v>3012005</v>
      </c>
      <c r="B6" s="274" t="s">
        <v>106</v>
      </c>
      <c r="C6" s="118">
        <v>88352.477249513613</v>
      </c>
      <c r="D6" s="60">
        <v>-3</v>
      </c>
      <c r="E6" s="264">
        <f>VLOOKUP($A6,'2014-15 '!$B:$AV,46,0)</f>
        <v>46647.90458401366</v>
      </c>
      <c r="F6" s="258">
        <f>VLOOKUP($A6,'2014-15 '!$B:$AV,47,0)</f>
        <v>-4</v>
      </c>
      <c r="G6" s="118">
        <f>VLOOKUP(A6,'New ISB'!C:BK,61,0)</f>
        <v>50060.569267637999</v>
      </c>
      <c r="H6" s="84">
        <v>0</v>
      </c>
      <c r="I6" s="263">
        <f t="shared" si="0"/>
        <v>185060.95110116526</v>
      </c>
      <c r="J6" s="251">
        <f t="shared" si="1"/>
        <v>-7</v>
      </c>
    </row>
    <row r="7" spans="1:10">
      <c r="A7" s="252">
        <v>3012006</v>
      </c>
      <c r="B7" s="274" t="s">
        <v>107</v>
      </c>
      <c r="C7" s="118">
        <v>342824.83039426722</v>
      </c>
      <c r="D7" s="60">
        <v>32</v>
      </c>
      <c r="E7" s="264">
        <f>VLOOKUP($A7,'2014-15 '!$B:$AV,46,0)</f>
        <v>268080.33817346045</v>
      </c>
      <c r="F7" s="258">
        <f>VLOOKUP($A7,'2014-15 '!$B:$AV,47,0)</f>
        <v>31</v>
      </c>
      <c r="G7" s="118">
        <f>VLOOKUP(A7,'New ISB'!C:BK,61,0)</f>
        <v>-34759.239835863933</v>
      </c>
      <c r="H7" s="84">
        <v>0</v>
      </c>
      <c r="I7" s="263">
        <f t="shared" si="0"/>
        <v>576145.92873186374</v>
      </c>
      <c r="J7" s="251">
        <f t="shared" si="1"/>
        <v>63</v>
      </c>
    </row>
    <row r="8" spans="1:10">
      <c r="A8" s="252">
        <v>3012009</v>
      </c>
      <c r="B8" s="274" t="s">
        <v>57</v>
      </c>
      <c r="C8" s="118">
        <v>142867.20410116902</v>
      </c>
      <c r="D8" s="60">
        <v>1</v>
      </c>
      <c r="E8" s="264">
        <f>VLOOKUP($A8,'2014-15 '!$B:$AV,46,0)</f>
        <v>86484.604641716025</v>
      </c>
      <c r="F8" s="258">
        <f>VLOOKUP($A8,'2014-15 '!$B:$AV,47,0)</f>
        <v>-1</v>
      </c>
      <c r="G8" s="118">
        <f>VLOOKUP(A8,'New ISB'!C:BK,61,0)</f>
        <v>-14808.215916676447</v>
      </c>
      <c r="H8" s="84">
        <v>0</v>
      </c>
      <c r="I8" s="263">
        <f t="shared" si="0"/>
        <v>214543.59282620859</v>
      </c>
      <c r="J8" s="251">
        <f t="shared" si="1"/>
        <v>0</v>
      </c>
    </row>
    <row r="9" spans="1:10">
      <c r="A9" s="252">
        <v>3012010</v>
      </c>
      <c r="B9" s="274" t="s">
        <v>56</v>
      </c>
      <c r="C9" s="118">
        <v>826832.09037621133</v>
      </c>
      <c r="D9" s="60">
        <v>155</v>
      </c>
      <c r="E9" s="264">
        <f>VLOOKUP($A9,'2014-15 '!$B:$AV,46,0)</f>
        <v>589996.30413543945</v>
      </c>
      <c r="F9" s="258">
        <f>VLOOKUP($A9,'2014-15 '!$B:$AV,47,0)</f>
        <v>97</v>
      </c>
      <c r="G9" s="118">
        <f>VLOOKUP(A9,'New ISB'!C:BK,61,0)</f>
        <v>7459.1577864820138</v>
      </c>
      <c r="H9" s="84">
        <v>0</v>
      </c>
      <c r="I9" s="263">
        <f t="shared" si="0"/>
        <v>1424287.5522981328</v>
      </c>
      <c r="J9" s="251">
        <f t="shared" si="1"/>
        <v>252</v>
      </c>
    </row>
    <row r="10" spans="1:10">
      <c r="A10" s="252">
        <v>3012013</v>
      </c>
      <c r="B10" s="274" t="s">
        <v>97</v>
      </c>
      <c r="C10" s="60">
        <v>245025.97981591214</v>
      </c>
      <c r="D10" s="60">
        <v>-2</v>
      </c>
      <c r="E10" s="265">
        <f>VLOOKUP($A10,'2014-15 '!$B:$AV,46,0)</f>
        <v>47490.388947670173</v>
      </c>
      <c r="F10" s="258">
        <f>VLOOKUP($A10,'2014-15 '!$B:$AV,47,0)</f>
        <v>10</v>
      </c>
      <c r="G10" s="60">
        <f>VLOOKUP(A10,'New ISB'!C:BK,61,0)</f>
        <v>-98670.244190066122</v>
      </c>
      <c r="H10" s="84">
        <v>0</v>
      </c>
      <c r="I10" s="263">
        <f t="shared" si="0"/>
        <v>193846.12457351619</v>
      </c>
      <c r="J10" s="251">
        <f t="shared" si="1"/>
        <v>8</v>
      </c>
    </row>
    <row r="11" spans="1:10">
      <c r="A11" s="252">
        <v>3012015</v>
      </c>
      <c r="B11" s="274" t="s">
        <v>55</v>
      </c>
      <c r="C11" s="118">
        <v>596160.90473899536</v>
      </c>
      <c r="D11" s="60">
        <v>76</v>
      </c>
      <c r="E11" s="264">
        <f>VLOOKUP($A11,'2014-15 '!$B:$AV,46,0)</f>
        <v>344207.83199827734</v>
      </c>
      <c r="F11" s="258">
        <f>VLOOKUP($A11,'2014-15 '!$B:$AV,47,0)</f>
        <v>66</v>
      </c>
      <c r="G11" s="118">
        <f>VLOOKUP(A11,'New ISB'!C:BK,61,0)</f>
        <v>18339.212985116057</v>
      </c>
      <c r="H11" s="84">
        <v>0</v>
      </c>
      <c r="I11" s="263">
        <f t="shared" si="0"/>
        <v>958707.94972238876</v>
      </c>
      <c r="J11" s="251">
        <f t="shared" si="1"/>
        <v>142</v>
      </c>
    </row>
    <row r="12" spans="1:10">
      <c r="A12" s="252">
        <v>3012024</v>
      </c>
      <c r="B12" s="274" t="s">
        <v>108</v>
      </c>
      <c r="C12" s="118">
        <v>256661.9277797273</v>
      </c>
      <c r="D12" s="60">
        <v>28</v>
      </c>
      <c r="E12" s="264">
        <f>VLOOKUP($A12,'2014-15 '!$B:$AV,46,0)</f>
        <v>237175.50018333344</v>
      </c>
      <c r="F12" s="258">
        <f>VLOOKUP($A12,'2014-15 '!$B:$AV,47,0)</f>
        <v>33</v>
      </c>
      <c r="G12" s="118">
        <f>VLOOKUP(A12,'New ISB'!C:BK,61,0)</f>
        <v>-26225.09164980473</v>
      </c>
      <c r="H12" s="84">
        <v>0</v>
      </c>
      <c r="I12" s="263">
        <f t="shared" si="0"/>
        <v>467612.336313256</v>
      </c>
      <c r="J12" s="251">
        <f t="shared" si="1"/>
        <v>61</v>
      </c>
    </row>
    <row r="13" spans="1:10">
      <c r="A13" s="252">
        <v>3012030</v>
      </c>
      <c r="B13" s="274" t="s">
        <v>53</v>
      </c>
      <c r="C13" s="118">
        <v>95921.606469925639</v>
      </c>
      <c r="D13" s="60">
        <v>-1</v>
      </c>
      <c r="E13" s="264">
        <f>VLOOKUP($A13,'2014-15 '!$B:$AV,46,0)</f>
        <v>64926.870594600165</v>
      </c>
      <c r="F13" s="258">
        <f>VLOOKUP($A13,'2014-15 '!$B:$AV,47,0)</f>
        <v>0</v>
      </c>
      <c r="G13" s="118">
        <f>VLOOKUP(A13,'New ISB'!C:BK,61,0)</f>
        <v>52034.737951430259</v>
      </c>
      <c r="H13" s="84">
        <v>0</v>
      </c>
      <c r="I13" s="263">
        <f t="shared" si="0"/>
        <v>212883.21501595606</v>
      </c>
      <c r="J13" s="251">
        <f t="shared" si="1"/>
        <v>-1</v>
      </c>
    </row>
    <row r="14" spans="1:10">
      <c r="A14" s="252">
        <v>3012033</v>
      </c>
      <c r="B14" s="274" t="s">
        <v>109</v>
      </c>
      <c r="C14" s="118">
        <v>311418.49821994157</v>
      </c>
      <c r="D14" s="60">
        <v>18</v>
      </c>
      <c r="E14" s="264">
        <f>VLOOKUP($A14,'2014-15 '!$B:$AV,46,0)</f>
        <v>176371.21349491633</v>
      </c>
      <c r="F14" s="258">
        <f>VLOOKUP($A14,'2014-15 '!$B:$AV,47,0)</f>
        <v>2</v>
      </c>
      <c r="G14" s="118">
        <f>VLOOKUP(A14,'New ISB'!C:BK,61,0)</f>
        <v>81057.223947048187</v>
      </c>
      <c r="H14" s="84">
        <v>0</v>
      </c>
      <c r="I14" s="263">
        <f t="shared" si="0"/>
        <v>568846.93566190614</v>
      </c>
      <c r="J14" s="251">
        <f t="shared" si="1"/>
        <v>20</v>
      </c>
    </row>
    <row r="15" spans="1:10">
      <c r="A15" s="252">
        <v>3012042</v>
      </c>
      <c r="B15" s="274" t="s">
        <v>110</v>
      </c>
      <c r="C15" s="118">
        <v>44691.493848382081</v>
      </c>
      <c r="D15" s="60">
        <v>-7</v>
      </c>
      <c r="E15" s="264">
        <f>VLOOKUP($A15,'2014-15 '!$B:$AV,46,0)</f>
        <v>103542.83986955187</v>
      </c>
      <c r="F15" s="258">
        <f>VLOOKUP($A15,'2014-15 '!$B:$AV,47,0)</f>
        <v>13</v>
      </c>
      <c r="G15" s="118">
        <f>VLOOKUP(A15,'New ISB'!C:BK,61,0)</f>
        <v>41004.752384034218</v>
      </c>
      <c r="H15" s="84">
        <v>0</v>
      </c>
      <c r="I15" s="263">
        <f t="shared" si="0"/>
        <v>189239.08610196816</v>
      </c>
      <c r="J15" s="251">
        <f t="shared" si="1"/>
        <v>6</v>
      </c>
    </row>
    <row r="16" spans="1:10">
      <c r="A16" s="252">
        <v>3012043</v>
      </c>
      <c r="B16" s="274" t="s">
        <v>111</v>
      </c>
      <c r="C16" s="118">
        <v>3720.6243577725181</v>
      </c>
      <c r="D16" s="60">
        <v>0</v>
      </c>
      <c r="E16" s="264">
        <f>VLOOKUP($A16,'2014-15 '!$B:$AV,46,0)</f>
        <v>132558.5375474921</v>
      </c>
      <c r="F16" s="258">
        <f>VLOOKUP($A16,'2014-15 '!$B:$AV,47,0)</f>
        <v>32</v>
      </c>
      <c r="G16" s="118">
        <f>VLOOKUP(A16,'New ISB'!C:BK,61,0)</f>
        <v>-14344.968752916204</v>
      </c>
      <c r="H16" s="84">
        <v>0</v>
      </c>
      <c r="I16" s="263">
        <f t="shared" si="0"/>
        <v>121934.19315234842</v>
      </c>
      <c r="J16" s="251">
        <f t="shared" si="1"/>
        <v>32</v>
      </c>
    </row>
    <row r="17" spans="1:10">
      <c r="A17" s="252">
        <v>3012047</v>
      </c>
      <c r="B17" s="274" t="s">
        <v>112</v>
      </c>
      <c r="C17" s="118">
        <v>270812.18818735529</v>
      </c>
      <c r="D17" s="60">
        <v>19</v>
      </c>
      <c r="E17" s="264">
        <f>VLOOKUP($A17,'2014-15 '!$B:$AV,46,0)</f>
        <v>365031.39778942533</v>
      </c>
      <c r="F17" s="258">
        <f>VLOOKUP($A17,'2014-15 '!$B:$AV,47,0)</f>
        <v>54</v>
      </c>
      <c r="G17" s="118">
        <f>VLOOKUP(A17,'New ISB'!C:BK,61,0)</f>
        <v>88086.282199490815</v>
      </c>
      <c r="H17" s="84">
        <v>0</v>
      </c>
      <c r="I17" s="263">
        <f t="shared" si="0"/>
        <v>723929.86817627144</v>
      </c>
      <c r="J17" s="251">
        <f t="shared" si="1"/>
        <v>73</v>
      </c>
    </row>
    <row r="18" spans="1:10">
      <c r="A18" s="252">
        <v>3012052</v>
      </c>
      <c r="B18" s="274" t="s">
        <v>113</v>
      </c>
      <c r="C18" s="118">
        <v>68255.252631764743</v>
      </c>
      <c r="D18" s="60">
        <v>9</v>
      </c>
      <c r="E18" s="264">
        <f>VLOOKUP($A18,'2014-15 '!$B:$AV,46,0)</f>
        <v>2221.4848786232524</v>
      </c>
      <c r="F18" s="258">
        <f>VLOOKUP($A18,'2014-15 '!$B:$AV,47,0)</f>
        <v>5</v>
      </c>
      <c r="G18" s="118">
        <f>VLOOKUP(A18,'New ISB'!C:BK,61,0)</f>
        <v>-17165.603739179904</v>
      </c>
      <c r="H18" s="84">
        <v>0</v>
      </c>
      <c r="I18" s="263">
        <f t="shared" si="0"/>
        <v>53311.133771208086</v>
      </c>
      <c r="J18" s="251">
        <f t="shared" si="1"/>
        <v>14</v>
      </c>
    </row>
    <row r="19" spans="1:10">
      <c r="A19" s="252">
        <v>3012055</v>
      </c>
      <c r="B19" s="274" t="s">
        <v>114</v>
      </c>
      <c r="C19" s="118">
        <v>129835.83702583151</v>
      </c>
      <c r="D19" s="60">
        <v>2</v>
      </c>
      <c r="E19" s="264">
        <f>VLOOKUP($A19,'2014-15 '!$B:$AV,46,0)</f>
        <v>180135.91672253917</v>
      </c>
      <c r="F19" s="258">
        <f>VLOOKUP($A19,'2014-15 '!$B:$AV,47,0)</f>
        <v>23</v>
      </c>
      <c r="G19" s="118">
        <f>VLOOKUP(A19,'New ISB'!C:BK,61,0)</f>
        <v>-21974.63508210623</v>
      </c>
      <c r="H19" s="84">
        <v>0</v>
      </c>
      <c r="I19" s="263">
        <f t="shared" si="0"/>
        <v>287997.11866626446</v>
      </c>
      <c r="J19" s="251">
        <f t="shared" si="1"/>
        <v>25</v>
      </c>
    </row>
    <row r="20" spans="1:10">
      <c r="A20" s="252">
        <v>3012056</v>
      </c>
      <c r="B20" s="274" t="s">
        <v>46</v>
      </c>
      <c r="C20" s="118">
        <v>129791.32378974554</v>
      </c>
      <c r="D20" s="60">
        <v>3</v>
      </c>
      <c r="E20" s="264">
        <f>VLOOKUP($A20,'2014-15 '!$B:$AV,46,0)</f>
        <v>149320.39061516133</v>
      </c>
      <c r="F20" s="258">
        <f>VLOOKUP($A20,'2014-15 '!$B:$AV,47,0)</f>
        <v>15</v>
      </c>
      <c r="G20" s="118">
        <f>VLOOKUP(A20,'New ISB'!C:BK,61,0)</f>
        <v>-17138.053669373039</v>
      </c>
      <c r="H20" s="84">
        <v>0</v>
      </c>
      <c r="I20" s="263">
        <f t="shared" si="0"/>
        <v>261973.66073553381</v>
      </c>
      <c r="J20" s="251">
        <f t="shared" si="1"/>
        <v>18</v>
      </c>
    </row>
    <row r="21" spans="1:10">
      <c r="A21" s="252">
        <v>3012059</v>
      </c>
      <c r="B21" s="274" t="s">
        <v>45</v>
      </c>
      <c r="C21" s="118">
        <v>624191.14924262092</v>
      </c>
      <c r="D21" s="60">
        <v>97</v>
      </c>
      <c r="E21" s="264">
        <f>VLOOKUP($A21,'2014-15 '!$B:$AV,46,0)</f>
        <v>468001.96392135811</v>
      </c>
      <c r="F21" s="258">
        <f>VLOOKUP($A21,'2014-15 '!$B:$AV,47,0)</f>
        <v>108</v>
      </c>
      <c r="G21" s="118">
        <f>VLOOKUP(A21,'New ISB'!C:BK,61,0)</f>
        <v>-35711.087803037371</v>
      </c>
      <c r="H21" s="84">
        <v>0</v>
      </c>
      <c r="I21" s="263">
        <f t="shared" si="0"/>
        <v>1056482.0253609417</v>
      </c>
      <c r="J21" s="251">
        <f t="shared" si="1"/>
        <v>205</v>
      </c>
    </row>
    <row r="22" spans="1:10">
      <c r="A22" s="252">
        <v>3012060</v>
      </c>
      <c r="B22" s="274" t="s">
        <v>44</v>
      </c>
      <c r="C22" s="118">
        <v>65725.054909335639</v>
      </c>
      <c r="D22" s="60">
        <v>-2</v>
      </c>
      <c r="E22" s="264">
        <f>VLOOKUP($A22,'2014-15 '!$B:$AV,46,0)</f>
        <v>51310.332110162031</v>
      </c>
      <c r="F22" s="258">
        <f>VLOOKUP($A22,'2014-15 '!$B:$AV,47,0)</f>
        <v>1</v>
      </c>
      <c r="G22" s="118">
        <f>VLOOKUP(A22,'New ISB'!C:BK,61,0)</f>
        <v>35936.205916104838</v>
      </c>
      <c r="H22" s="84">
        <v>0</v>
      </c>
      <c r="I22" s="263">
        <f t="shared" si="0"/>
        <v>152971.5929356025</v>
      </c>
      <c r="J22" s="251">
        <f t="shared" si="1"/>
        <v>-1</v>
      </c>
    </row>
    <row r="23" spans="1:10">
      <c r="A23" s="252">
        <v>3012061</v>
      </c>
      <c r="B23" s="274" t="s">
        <v>43</v>
      </c>
      <c r="C23" s="118">
        <v>245825.39916720422</v>
      </c>
      <c r="D23" s="60">
        <v>40</v>
      </c>
      <c r="E23" s="264">
        <f>VLOOKUP($A23,'2014-15 '!$B:$AV,46,0)</f>
        <v>109495.4660707838</v>
      </c>
      <c r="F23" s="258">
        <f>VLOOKUP($A23,'2014-15 '!$B:$AV,47,0)</f>
        <v>27</v>
      </c>
      <c r="G23" s="118">
        <f>VLOOKUP(A23,'New ISB'!C:BK,61,0)</f>
        <v>-16313.511454348685</v>
      </c>
      <c r="H23" s="84">
        <v>0</v>
      </c>
      <c r="I23" s="263">
        <f t="shared" si="0"/>
        <v>339007.35378363932</v>
      </c>
      <c r="J23" s="251">
        <f t="shared" si="1"/>
        <v>67</v>
      </c>
    </row>
    <row r="24" spans="1:10">
      <c r="A24" s="252">
        <v>3012062</v>
      </c>
      <c r="B24" s="274" t="s">
        <v>115</v>
      </c>
      <c r="C24" s="118">
        <v>224633.73233846805</v>
      </c>
      <c r="D24" s="60">
        <v>32</v>
      </c>
      <c r="E24" s="264">
        <f>VLOOKUP($A24,'2014-15 '!$B:$AV,46,0)</f>
        <v>183901.76929751807</v>
      </c>
      <c r="F24" s="258">
        <f>VLOOKUP($A24,'2014-15 '!$B:$AV,47,0)</f>
        <v>24</v>
      </c>
      <c r="G24" s="118">
        <f>VLOOKUP(A24,'New ISB'!C:BK,61,0)</f>
        <v>-19475.350785284769</v>
      </c>
      <c r="H24" s="84">
        <v>0</v>
      </c>
      <c r="I24" s="263">
        <f t="shared" si="0"/>
        <v>389060.15085070138</v>
      </c>
      <c r="J24" s="251">
        <f t="shared" si="1"/>
        <v>56</v>
      </c>
    </row>
    <row r="25" spans="1:10">
      <c r="A25" s="252">
        <v>3012063</v>
      </c>
      <c r="B25" s="274" t="s">
        <v>116</v>
      </c>
      <c r="C25" s="118">
        <v>610805.54784665839</v>
      </c>
      <c r="D25" s="60">
        <v>90</v>
      </c>
      <c r="E25" s="264">
        <f>VLOOKUP($A25,'2014-15 '!$B:$AV,46,0)</f>
        <v>348135.88938162319</v>
      </c>
      <c r="F25" s="258">
        <f>VLOOKUP($A25,'2014-15 '!$B:$AV,47,0)</f>
        <v>64</v>
      </c>
      <c r="G25" s="118">
        <f>VLOOKUP(A25,'New ISB'!C:BK,61,0)</f>
        <v>-35896.169352209195</v>
      </c>
      <c r="H25" s="84">
        <v>0</v>
      </c>
      <c r="I25" s="263">
        <f t="shared" si="0"/>
        <v>923045.26787607232</v>
      </c>
      <c r="J25" s="251">
        <f t="shared" si="1"/>
        <v>154</v>
      </c>
    </row>
    <row r="26" spans="1:10">
      <c r="A26" s="252">
        <v>3012064</v>
      </c>
      <c r="B26" s="274" t="s">
        <v>117</v>
      </c>
      <c r="C26" s="118">
        <v>310349.77786008944</v>
      </c>
      <c r="D26" s="60">
        <v>52</v>
      </c>
      <c r="E26" s="264">
        <f>VLOOKUP($A26,'2014-15 '!$B:$AV,46,0)</f>
        <v>231417.68752751447</v>
      </c>
      <c r="F26" s="258">
        <f>VLOOKUP($A26,'2014-15 '!$B:$AV,47,0)</f>
        <v>35</v>
      </c>
      <c r="G26" s="118">
        <f>VLOOKUP(A26,'New ISB'!C:BK,61,0)</f>
        <v>75194.920886732638</v>
      </c>
      <c r="H26" s="84">
        <v>0</v>
      </c>
      <c r="I26" s="263">
        <f t="shared" si="0"/>
        <v>616962.3862743366</v>
      </c>
      <c r="J26" s="251">
        <f t="shared" si="1"/>
        <v>87</v>
      </c>
    </row>
    <row r="27" spans="1:10">
      <c r="A27" s="252">
        <v>3012065</v>
      </c>
      <c r="B27" s="274" t="s">
        <v>39</v>
      </c>
      <c r="C27" s="118">
        <v>236404.68092004425</v>
      </c>
      <c r="D27" s="60">
        <v>29</v>
      </c>
      <c r="E27" s="264">
        <f>VLOOKUP($A27,'2014-15 '!$B:$AV,46,0)</f>
        <v>72611.74007089049</v>
      </c>
      <c r="F27" s="258">
        <f>VLOOKUP($A27,'2014-15 '!$B:$AV,47,0)</f>
        <v>0</v>
      </c>
      <c r="G27" s="118">
        <f>VLOOKUP(A27,'New ISB'!C:BK,61,0)</f>
        <v>-21931.828801285381</v>
      </c>
      <c r="H27" s="84">
        <v>0</v>
      </c>
      <c r="I27" s="263">
        <f t="shared" si="0"/>
        <v>287084.59218964935</v>
      </c>
      <c r="J27" s="251">
        <f t="shared" si="1"/>
        <v>29</v>
      </c>
    </row>
    <row r="28" spans="1:10">
      <c r="A28" s="252">
        <v>3012066</v>
      </c>
      <c r="B28" s="274" t="s">
        <v>118</v>
      </c>
      <c r="C28" s="118">
        <v>125066.05627316452</v>
      </c>
      <c r="D28" s="60">
        <v>2</v>
      </c>
      <c r="E28" s="264">
        <f>VLOOKUP($A28,'2014-15 '!$B:$AV,46,0)</f>
        <v>104898.93999903827</v>
      </c>
      <c r="F28" s="258">
        <f>VLOOKUP($A28,'2014-15 '!$B:$AV,47,0)</f>
        <v>6</v>
      </c>
      <c r="G28" s="118">
        <f>VLOOKUP(A28,'New ISB'!C:BK,61,0)</f>
        <v>17790.778117261361</v>
      </c>
      <c r="H28" s="84">
        <v>0</v>
      </c>
      <c r="I28" s="263">
        <f t="shared" si="0"/>
        <v>247755.77438946415</v>
      </c>
      <c r="J28" s="251">
        <f t="shared" si="1"/>
        <v>8</v>
      </c>
    </row>
    <row r="29" spans="1:10">
      <c r="A29" s="252">
        <v>3012067</v>
      </c>
      <c r="B29" s="274" t="s">
        <v>119</v>
      </c>
      <c r="C29" s="118">
        <v>732479.7090429978</v>
      </c>
      <c r="D29" s="60">
        <v>119</v>
      </c>
      <c r="E29" s="264">
        <f>VLOOKUP($A29,'2014-15 '!$B:$AV,46,0)</f>
        <v>587245.94338729233</v>
      </c>
      <c r="F29" s="258">
        <f>VLOOKUP($A29,'2014-15 '!$B:$AV,47,0)</f>
        <v>109</v>
      </c>
      <c r="G29" s="118">
        <f>VLOOKUP(A29,'New ISB'!C:BK,61,0)</f>
        <v>-36180.401731295511</v>
      </c>
      <c r="H29" s="84">
        <v>0</v>
      </c>
      <c r="I29" s="263">
        <f t="shared" si="0"/>
        <v>1283545.2506989946</v>
      </c>
      <c r="J29" s="251">
        <f t="shared" si="1"/>
        <v>228</v>
      </c>
    </row>
    <row r="30" spans="1:10">
      <c r="A30" s="252">
        <v>3012068</v>
      </c>
      <c r="B30" s="274" t="s">
        <v>36</v>
      </c>
      <c r="C30" s="118">
        <v>100874.38699797929</v>
      </c>
      <c r="D30" s="60">
        <v>-5</v>
      </c>
      <c r="E30" s="264">
        <f>VLOOKUP($A30,'2014-15 '!$B:$AV,46,0)</f>
        <v>142476.00031244638</v>
      </c>
      <c r="F30" s="258">
        <f>VLOOKUP($A30,'2014-15 '!$B:$AV,47,0)</f>
        <v>13</v>
      </c>
      <c r="G30" s="118">
        <f>VLOOKUP(A30,'New ISB'!C:BK,61,0)</f>
        <v>-8982.8499299306422</v>
      </c>
      <c r="H30" s="84">
        <v>0</v>
      </c>
      <c r="I30" s="263">
        <f t="shared" si="0"/>
        <v>234367.53738049505</v>
      </c>
      <c r="J30" s="251">
        <f t="shared" si="1"/>
        <v>8</v>
      </c>
    </row>
    <row r="31" spans="1:10">
      <c r="A31" s="252">
        <v>3012069</v>
      </c>
      <c r="B31" s="274" t="s">
        <v>120</v>
      </c>
      <c r="C31" s="118">
        <v>109082.01269856785</v>
      </c>
      <c r="D31" s="60">
        <v>-3</v>
      </c>
      <c r="E31" s="264">
        <f>VLOOKUP($A31,'2014-15 '!$B:$AV,46,0)</f>
        <v>305108.63665356074</v>
      </c>
      <c r="F31" s="258">
        <f>VLOOKUP($A31,'2014-15 '!$B:$AV,47,0)</f>
        <v>57</v>
      </c>
      <c r="G31" s="118">
        <f>VLOOKUP(A31,'New ISB'!C:BK,61,0)</f>
        <v>-22286.496344144456</v>
      </c>
      <c r="H31" s="84">
        <v>0</v>
      </c>
      <c r="I31" s="263">
        <f t="shared" si="0"/>
        <v>391904.15300798416</v>
      </c>
      <c r="J31" s="251">
        <f t="shared" si="1"/>
        <v>54</v>
      </c>
    </row>
    <row r="32" spans="1:10">
      <c r="A32" s="252">
        <v>3012070</v>
      </c>
      <c r="B32" s="274" t="s">
        <v>121</v>
      </c>
      <c r="C32" s="118">
        <v>239952.74632617622</v>
      </c>
      <c r="D32" s="60">
        <v>25</v>
      </c>
      <c r="E32" s="264">
        <f>VLOOKUP($A32,'2014-15 '!$B:$AV,46,0)</f>
        <v>277251.92642968718</v>
      </c>
      <c r="F32" s="258">
        <f>VLOOKUP($A32,'2014-15 '!$B:$AV,47,0)</f>
        <v>41</v>
      </c>
      <c r="G32" s="118">
        <f>VLOOKUP(A32,'New ISB'!C:BK,61,0)</f>
        <v>13694.306780290324</v>
      </c>
      <c r="H32" s="84">
        <v>0</v>
      </c>
      <c r="I32" s="263">
        <f t="shared" si="0"/>
        <v>530898.97953615373</v>
      </c>
      <c r="J32" s="251">
        <f t="shared" si="1"/>
        <v>66</v>
      </c>
    </row>
    <row r="33" spans="1:10">
      <c r="A33" s="252">
        <v>3012071</v>
      </c>
      <c r="B33" s="274" t="s">
        <v>122</v>
      </c>
      <c r="C33" s="118">
        <v>248955.86376688516</v>
      </c>
      <c r="D33" s="60">
        <v>23</v>
      </c>
      <c r="E33" s="264">
        <f>VLOOKUP($A33,'2014-15 '!$B:$AV,46,0)</f>
        <v>23704.350584742988</v>
      </c>
      <c r="F33" s="258">
        <f>VLOOKUP($A33,'2014-15 '!$B:$AV,47,0)</f>
        <v>0</v>
      </c>
      <c r="G33" s="118">
        <f>VLOOKUP(A33,'New ISB'!C:BK,61,0)</f>
        <v>-32114.61519023357</v>
      </c>
      <c r="H33" s="84">
        <v>0</v>
      </c>
      <c r="I33" s="263">
        <f t="shared" si="0"/>
        <v>240545.59916139458</v>
      </c>
      <c r="J33" s="251">
        <f t="shared" si="1"/>
        <v>23</v>
      </c>
    </row>
    <row r="34" spans="1:10">
      <c r="A34" s="252">
        <v>3012072</v>
      </c>
      <c r="B34" s="274" t="s">
        <v>123</v>
      </c>
      <c r="C34" s="118">
        <v>280872.63515681622</v>
      </c>
      <c r="D34" s="60">
        <v>37</v>
      </c>
      <c r="E34" s="264">
        <f>VLOOKUP($A34,'2014-15 '!$B:$AV,46,0)</f>
        <v>162516.38603970979</v>
      </c>
      <c r="F34" s="258">
        <f>VLOOKUP($A34,'2014-15 '!$B:$AV,47,0)</f>
        <v>30</v>
      </c>
      <c r="G34" s="118">
        <f>VLOOKUP(A34,'New ISB'!C:BK,61,0)</f>
        <v>-23777.307270875666</v>
      </c>
      <c r="H34" s="84">
        <v>0</v>
      </c>
      <c r="I34" s="263">
        <f t="shared" si="0"/>
        <v>419611.71392565034</v>
      </c>
      <c r="J34" s="251">
        <f t="shared" si="1"/>
        <v>67</v>
      </c>
    </row>
    <row r="35" spans="1:10">
      <c r="A35" s="252">
        <v>3012073</v>
      </c>
      <c r="B35" s="274" t="s">
        <v>124</v>
      </c>
      <c r="C35" s="118">
        <v>159309.95623455226</v>
      </c>
      <c r="D35" s="60">
        <v>-6</v>
      </c>
      <c r="E35" s="264">
        <f>VLOOKUP($A35,'2014-15 '!$B:$AV,46,0)</f>
        <v>112740.15878963575</v>
      </c>
      <c r="F35" s="258">
        <f>VLOOKUP($A35,'2014-15 '!$B:$AV,47,0)</f>
        <v>-2</v>
      </c>
      <c r="G35" s="118">
        <f>VLOOKUP(A35,'New ISB'!C:BK,61,0)</f>
        <v>-17121.447424906306</v>
      </c>
      <c r="H35" s="84">
        <v>0</v>
      </c>
      <c r="I35" s="263">
        <f t="shared" si="0"/>
        <v>254928.6675992817</v>
      </c>
      <c r="J35" s="251">
        <f t="shared" si="1"/>
        <v>-8</v>
      </c>
    </row>
    <row r="36" spans="1:10">
      <c r="A36" s="252">
        <v>3012074</v>
      </c>
      <c r="B36" s="274" t="s">
        <v>125</v>
      </c>
      <c r="C36" s="118">
        <v>291115.19505910308</v>
      </c>
      <c r="D36" s="60">
        <v>43</v>
      </c>
      <c r="E36" s="264">
        <f>VLOOKUP($A36,'2014-15 '!$B:$AV,46,0)</f>
        <v>197926.22200654625</v>
      </c>
      <c r="F36" s="258">
        <f>VLOOKUP($A36,'2014-15 '!$B:$AV,47,0)</f>
        <v>26</v>
      </c>
      <c r="G36" s="118">
        <f>VLOOKUP(A36,'New ISB'!C:BK,61,0)</f>
        <v>58847.636097637936</v>
      </c>
      <c r="H36" s="84">
        <v>0</v>
      </c>
      <c r="I36" s="263">
        <f t="shared" si="0"/>
        <v>547889.05316328723</v>
      </c>
      <c r="J36" s="251">
        <f t="shared" si="1"/>
        <v>69</v>
      </c>
    </row>
    <row r="37" spans="1:10">
      <c r="A37" s="252">
        <v>3012075</v>
      </c>
      <c r="B37" s="274" t="s">
        <v>126</v>
      </c>
      <c r="C37" s="118">
        <v>403275.2042176408</v>
      </c>
      <c r="D37" s="60">
        <v>30</v>
      </c>
      <c r="E37" s="264">
        <f>VLOOKUP($A37,'2014-15 '!$B:$AV,46,0)</f>
        <v>49279.309277049048</v>
      </c>
      <c r="F37" s="258">
        <f>VLOOKUP($A37,'2014-15 '!$B:$AV,47,0)</f>
        <v>13</v>
      </c>
      <c r="G37" s="118">
        <f>VLOOKUP(A37,'New ISB'!C:BK,61,0)</f>
        <v>-36424.973778416403</v>
      </c>
      <c r="H37" s="84">
        <v>0</v>
      </c>
      <c r="I37" s="263">
        <f t="shared" si="0"/>
        <v>416129.53971627343</v>
      </c>
      <c r="J37" s="251">
        <f t="shared" si="1"/>
        <v>43</v>
      </c>
    </row>
    <row r="38" spans="1:10">
      <c r="A38" s="252">
        <v>3013300</v>
      </c>
      <c r="B38" s="274" t="s">
        <v>127</v>
      </c>
      <c r="C38" s="118">
        <v>126390.9557048108</v>
      </c>
      <c r="D38" s="60">
        <v>2</v>
      </c>
      <c r="E38" s="264">
        <f>VLOOKUP($A38,'2014-15 '!$B:$AV,46,0)</f>
        <v>106434.7839548944</v>
      </c>
      <c r="F38" s="258">
        <f>VLOOKUP($A38,'2014-15 '!$B:$AV,47,0)</f>
        <v>8</v>
      </c>
      <c r="G38" s="118">
        <f>VLOOKUP(A38,'New ISB'!C:BK,61,0)</f>
        <v>60928.90932352352</v>
      </c>
      <c r="H38" s="84">
        <v>0</v>
      </c>
      <c r="I38" s="263">
        <f t="shared" si="0"/>
        <v>293754.64898322872</v>
      </c>
      <c r="J38" s="251">
        <f t="shared" si="1"/>
        <v>10</v>
      </c>
    </row>
    <row r="39" spans="1:10">
      <c r="A39" s="252">
        <v>3013301</v>
      </c>
      <c r="B39" s="274" t="s">
        <v>128</v>
      </c>
      <c r="C39" s="118">
        <v>138877.27396702452</v>
      </c>
      <c r="D39" s="60">
        <v>10</v>
      </c>
      <c r="E39" s="264">
        <f>VLOOKUP($A39,'2014-15 '!$B:$AV,46,0)</f>
        <v>93239.307344380766</v>
      </c>
      <c r="F39" s="258">
        <f>VLOOKUP($A39,'2014-15 '!$B:$AV,47,0)</f>
        <v>6</v>
      </c>
      <c r="G39" s="118">
        <f>VLOOKUP(A39,'New ISB'!C:BK,61,0)</f>
        <v>-17094.969134249492</v>
      </c>
      <c r="H39" s="84">
        <v>0</v>
      </c>
      <c r="I39" s="263">
        <f t="shared" si="0"/>
        <v>215021.6121771558</v>
      </c>
      <c r="J39" s="251">
        <f t="shared" si="1"/>
        <v>16</v>
      </c>
    </row>
    <row r="40" spans="1:10">
      <c r="A40" s="252">
        <v>3013500</v>
      </c>
      <c r="B40" s="274" t="s">
        <v>129</v>
      </c>
      <c r="C40" s="118">
        <v>170865.10675219737</v>
      </c>
      <c r="D40" s="60">
        <v>32</v>
      </c>
      <c r="E40" s="264">
        <f>VLOOKUP($A40,'2014-15 '!$B:$AV,46,0)</f>
        <v>151188.45594268106</v>
      </c>
      <c r="F40" s="258">
        <f>VLOOKUP($A40,'2014-15 '!$B:$AV,47,0)</f>
        <v>24</v>
      </c>
      <c r="G40" s="118">
        <f>VLOOKUP(A40,'New ISB'!C:BK,61,0)</f>
        <v>47165.402668226743</v>
      </c>
      <c r="H40" s="84">
        <v>0</v>
      </c>
      <c r="I40" s="263">
        <f t="shared" si="0"/>
        <v>369218.96536310518</v>
      </c>
      <c r="J40" s="251">
        <f t="shared" si="1"/>
        <v>56</v>
      </c>
    </row>
    <row r="41" spans="1:10">
      <c r="A41" s="252">
        <v>3013502</v>
      </c>
      <c r="B41" s="274" t="s">
        <v>130</v>
      </c>
      <c r="C41" s="118">
        <v>211115.96611378496</v>
      </c>
      <c r="D41" s="60">
        <v>30</v>
      </c>
      <c r="E41" s="264">
        <f>VLOOKUP($A41,'2014-15 '!$B:$AV,46,0)</f>
        <v>141690.2223565625</v>
      </c>
      <c r="F41" s="258">
        <f>VLOOKUP($A41,'2014-15 '!$B:$AV,47,0)</f>
        <v>18</v>
      </c>
      <c r="G41" s="118">
        <f>VLOOKUP(A41,'New ISB'!C:BK,61,0)</f>
        <v>55254.280052715447</v>
      </c>
      <c r="H41" s="84">
        <v>0</v>
      </c>
      <c r="I41" s="263">
        <f t="shared" si="0"/>
        <v>408060.46852306288</v>
      </c>
      <c r="J41" s="251">
        <f t="shared" si="1"/>
        <v>48</v>
      </c>
    </row>
    <row r="42" spans="1:10">
      <c r="A42" s="252">
        <v>3013503</v>
      </c>
      <c r="B42" s="274" t="s">
        <v>131</v>
      </c>
      <c r="C42" s="118">
        <v>163087.62124589979</v>
      </c>
      <c r="D42" s="60">
        <v>14</v>
      </c>
      <c r="E42" s="264">
        <f>VLOOKUP($A42,'2014-15 '!$B:$AV,46,0)</f>
        <v>97292.740561428946</v>
      </c>
      <c r="F42" s="258">
        <f>VLOOKUP($A42,'2014-15 '!$B:$AV,47,0)</f>
        <v>5.75</v>
      </c>
      <c r="G42" s="118">
        <f>VLOOKUP(A42,'New ISB'!C:BK,61,0)</f>
        <v>-17563.542506645899</v>
      </c>
      <c r="H42" s="84">
        <v>0</v>
      </c>
      <c r="I42" s="263">
        <f t="shared" si="0"/>
        <v>242816.81930068284</v>
      </c>
      <c r="J42" s="251">
        <f t="shared" si="1"/>
        <v>19.75</v>
      </c>
    </row>
    <row r="43" spans="1:10">
      <c r="A43" s="252">
        <v>3013505</v>
      </c>
      <c r="B43" s="274" t="s">
        <v>132</v>
      </c>
      <c r="C43" s="118">
        <v>66818.752357313904</v>
      </c>
      <c r="D43" s="60">
        <v>5</v>
      </c>
      <c r="E43" s="264">
        <f>VLOOKUP($A43,'2014-15 '!$B:$AV,46,0)</f>
        <v>29961.061515106936</v>
      </c>
      <c r="F43" s="258">
        <f>VLOOKUP($A43,'2014-15 '!$B:$AV,47,0)</f>
        <v>-1</v>
      </c>
      <c r="G43" s="118">
        <f>VLOOKUP(A43,'New ISB'!C:BK,61,0)</f>
        <v>27408.842343547731</v>
      </c>
      <c r="H43" s="84">
        <v>0</v>
      </c>
      <c r="I43" s="263">
        <f t="shared" si="0"/>
        <v>124188.65621596857</v>
      </c>
      <c r="J43" s="251">
        <f t="shared" si="1"/>
        <v>4</v>
      </c>
    </row>
    <row r="44" spans="1:10">
      <c r="A44" s="252">
        <v>3013506</v>
      </c>
      <c r="B44" s="274" t="s">
        <v>133</v>
      </c>
      <c r="C44" s="118">
        <v>47068.169567609555</v>
      </c>
      <c r="D44" s="60">
        <v>-3</v>
      </c>
      <c r="E44" s="264">
        <f>VLOOKUP($A44,'2014-15 '!$B:$AV,46,0)</f>
        <v>51505.097360348795</v>
      </c>
      <c r="F44" s="258">
        <f>VLOOKUP($A44,'2014-15 '!$B:$AV,47,0)</f>
        <v>3</v>
      </c>
      <c r="G44" s="118">
        <f>VLOOKUP(A44,'New ISB'!C:BK,61,0)</f>
        <v>-9736.5923655154184</v>
      </c>
      <c r="H44" s="84">
        <v>0</v>
      </c>
      <c r="I44" s="263">
        <f t="shared" si="0"/>
        <v>88836.674562442931</v>
      </c>
      <c r="J44" s="251">
        <f t="shared" si="1"/>
        <v>0</v>
      </c>
    </row>
    <row r="45" spans="1:10">
      <c r="A45" s="252">
        <v>3013507</v>
      </c>
      <c r="B45" s="274" t="s">
        <v>134</v>
      </c>
      <c r="C45" s="118">
        <v>601534.02051490068</v>
      </c>
      <c r="D45" s="60">
        <v>114</v>
      </c>
      <c r="E45" s="264">
        <f>VLOOKUP($A45,'2014-15 '!$B:$AV,46,0)</f>
        <v>551523.53847203252</v>
      </c>
      <c r="F45" s="258">
        <f>VLOOKUP($A45,'2014-15 '!$B:$AV,47,0)</f>
        <v>105</v>
      </c>
      <c r="G45" s="118">
        <f>VLOOKUP(A45,'New ISB'!C:BK,61,0)</f>
        <v>-24816.135963602363</v>
      </c>
      <c r="H45" s="84">
        <v>0</v>
      </c>
      <c r="I45" s="263">
        <f t="shared" si="0"/>
        <v>1128241.4230233307</v>
      </c>
      <c r="J45" s="251">
        <f t="shared" si="1"/>
        <v>219</v>
      </c>
    </row>
    <row r="46" spans="1:10">
      <c r="A46" s="280">
        <v>3012021</v>
      </c>
      <c r="B46" s="275" t="s">
        <v>20</v>
      </c>
      <c r="C46" s="119">
        <v>123272.86858280393</v>
      </c>
      <c r="D46" s="76">
        <v>1</v>
      </c>
      <c r="E46" s="266">
        <f>VLOOKUP($A46,'2014-15 '!$B:$AV,46,0)</f>
        <v>92607.232397798638</v>
      </c>
      <c r="F46" s="253">
        <f>VLOOKUP($A46,'2014-15 '!$B:$AV,47,0)</f>
        <v>12</v>
      </c>
      <c r="G46" s="119">
        <f>VLOOKUP(A46,'New ISB'!C:BK,61,0)</f>
        <v>-25453.887845508194</v>
      </c>
      <c r="H46" s="76">
        <v>0</v>
      </c>
      <c r="I46" s="266">
        <f t="shared" si="0"/>
        <v>190426.21313509435</v>
      </c>
      <c r="J46" s="253">
        <f t="shared" si="1"/>
        <v>13</v>
      </c>
    </row>
    <row r="47" spans="1:10">
      <c r="A47" s="281">
        <v>3014001</v>
      </c>
      <c r="B47" s="276" t="s">
        <v>99</v>
      </c>
      <c r="C47" s="120">
        <v>768927.34904304985</v>
      </c>
      <c r="D47" s="68">
        <v>113</v>
      </c>
      <c r="E47" s="267" t="e">
        <f>VLOOKUP($A47,'2014-15 '!$B:$AV,46,0)</f>
        <v>#N/A</v>
      </c>
      <c r="F47" s="259" t="e">
        <f>VLOOKUP($A47,'2014-15 '!$B:$AV,47,0)</f>
        <v>#N/A</v>
      </c>
      <c r="G47" s="117">
        <f>VLOOKUP(A47,'New ISB'!C:BK,61,0)</f>
        <v>0</v>
      </c>
      <c r="H47" s="84">
        <v>0</v>
      </c>
      <c r="I47" s="263">
        <f>C47</f>
        <v>768927.34904304985</v>
      </c>
      <c r="J47" s="251">
        <f>D47</f>
        <v>113</v>
      </c>
    </row>
    <row r="48" spans="1:10">
      <c r="A48" s="252">
        <v>3014016</v>
      </c>
      <c r="B48" s="274" t="s">
        <v>135</v>
      </c>
      <c r="C48" s="118">
        <v>183162.83917870367</v>
      </c>
      <c r="D48" s="60">
        <v>-10</v>
      </c>
      <c r="E48" s="264">
        <f>VLOOKUP($A48,'2014-15 '!$B:$AV,46,0)</f>
        <v>-321278.8763398499</v>
      </c>
      <c r="F48" s="258">
        <f>VLOOKUP($A48,'2014-15 '!$B:$AV,47,0)</f>
        <v>-39</v>
      </c>
      <c r="G48" s="118">
        <f>VLOOKUP(A48,'New ISB'!C:BK,61,0)</f>
        <v>-128491.38173039412</v>
      </c>
      <c r="H48" s="84">
        <v>0</v>
      </c>
      <c r="I48" s="263">
        <f t="shared" si="0"/>
        <v>-266607.41889154038</v>
      </c>
      <c r="J48" s="251">
        <f t="shared" si="1"/>
        <v>-49</v>
      </c>
    </row>
    <row r="49" spans="1:10">
      <c r="A49" s="252">
        <v>3014021</v>
      </c>
      <c r="B49" s="274" t="s">
        <v>17</v>
      </c>
      <c r="C49" s="118">
        <v>418751.06720233936</v>
      </c>
      <c r="D49" s="60">
        <v>5</v>
      </c>
      <c r="E49" s="264">
        <f>VLOOKUP($A49,'2014-15 '!$B:$AV,46,0)</f>
        <v>-166205.30711079872</v>
      </c>
      <c r="F49" s="258">
        <f>VLOOKUP($A49,'2014-15 '!$B:$AV,47,0)</f>
        <v>-9</v>
      </c>
      <c r="G49" s="118">
        <f>VLOOKUP(A49,'New ISB'!C:BK,61,0)</f>
        <v>-97024.471530664712</v>
      </c>
      <c r="H49" s="84">
        <v>0</v>
      </c>
      <c r="I49" s="263">
        <f t="shared" si="0"/>
        <v>155521.28856087592</v>
      </c>
      <c r="J49" s="251">
        <f t="shared" si="1"/>
        <v>-4</v>
      </c>
    </row>
    <row r="50" spans="1:10">
      <c r="A50" s="252">
        <v>3014023</v>
      </c>
      <c r="B50" s="274" t="s">
        <v>16</v>
      </c>
      <c r="C50" s="118">
        <v>-560685.59369384195</v>
      </c>
      <c r="D50" s="60">
        <v>-74</v>
      </c>
      <c r="E50" s="264">
        <f>VLOOKUP($A50,'2014-15 '!$B:$AV,46,0)</f>
        <v>-822941.87535401736</v>
      </c>
      <c r="F50" s="258">
        <f>VLOOKUP($A50,'2014-15 '!$B:$AV,47,0)</f>
        <v>-117</v>
      </c>
      <c r="G50" s="118">
        <f>VLOOKUP(A50,'New ISB'!C:BK,61,0)</f>
        <v>-59515.543794353667</v>
      </c>
      <c r="H50" s="84">
        <v>0</v>
      </c>
      <c r="I50" s="263">
        <f t="shared" si="0"/>
        <v>-1443143.012842213</v>
      </c>
      <c r="J50" s="251">
        <f t="shared" si="1"/>
        <v>-191</v>
      </c>
    </row>
    <row r="51" spans="1:10">
      <c r="A51" s="252">
        <v>3014024</v>
      </c>
      <c r="B51" s="274" t="s">
        <v>15</v>
      </c>
      <c r="C51" s="118">
        <v>177280.72164619545</v>
      </c>
      <c r="D51" s="60">
        <v>1</v>
      </c>
      <c r="E51" s="264">
        <f>VLOOKUP($A51,'2014-15 '!$B:$AV,46,0)</f>
        <v>-167097.33435978071</v>
      </c>
      <c r="F51" s="258">
        <f>VLOOKUP($A51,'2014-15 '!$B:$AV,47,0)</f>
        <v>-6</v>
      </c>
      <c r="G51" s="118">
        <f>VLOOKUP(A51,'New ISB'!C:BK,61,0)</f>
        <v>-111935.99027979001</v>
      </c>
      <c r="H51" s="84">
        <v>0</v>
      </c>
      <c r="I51" s="263">
        <f t="shared" si="0"/>
        <v>-101752.60299337527</v>
      </c>
      <c r="J51" s="251">
        <f t="shared" si="1"/>
        <v>-5</v>
      </c>
    </row>
    <row r="52" spans="1:10">
      <c r="A52" s="252">
        <v>3014027</v>
      </c>
      <c r="B52" s="274" t="s">
        <v>14</v>
      </c>
      <c r="C52" s="118">
        <v>117152.93395005877</v>
      </c>
      <c r="D52" s="60">
        <v>7</v>
      </c>
      <c r="E52" s="264">
        <f>VLOOKUP($A52,'2014-15 '!$B:$AV,46,0)</f>
        <v>-79387.875055003795</v>
      </c>
      <c r="F52" s="258">
        <f>VLOOKUP($A52,'2014-15 '!$B:$AV,47,0)</f>
        <v>7</v>
      </c>
      <c r="G52" s="118">
        <f>VLOOKUP(A52,'New ISB'!C:BK,61,0)</f>
        <v>-103736.98520806618</v>
      </c>
      <c r="H52" s="84">
        <v>0</v>
      </c>
      <c r="I52" s="263">
        <f t="shared" si="0"/>
        <v>-65971.926313011209</v>
      </c>
      <c r="J52" s="251">
        <f t="shared" si="1"/>
        <v>14</v>
      </c>
    </row>
    <row r="53" spans="1:10">
      <c r="A53" s="252">
        <v>3014028</v>
      </c>
      <c r="B53" s="274" t="s">
        <v>13</v>
      </c>
      <c r="C53" s="118">
        <v>277901.01656101423</v>
      </c>
      <c r="D53" s="60">
        <v>5</v>
      </c>
      <c r="E53" s="264">
        <f>VLOOKUP($A53,'2014-15 '!$B:$AV,46,0)</f>
        <v>194082.17452608552</v>
      </c>
      <c r="F53" s="258">
        <f>VLOOKUP($A53,'2014-15 '!$B:$AV,47,0)</f>
        <v>54</v>
      </c>
      <c r="G53" s="118">
        <f>VLOOKUP(A53,'New ISB'!C:BK,61,0)</f>
        <v>-103448.51330197789</v>
      </c>
      <c r="H53" s="84">
        <v>0</v>
      </c>
      <c r="I53" s="263">
        <f t="shared" si="0"/>
        <v>368534.67778512184</v>
      </c>
      <c r="J53" s="251">
        <f t="shared" si="1"/>
        <v>59</v>
      </c>
    </row>
    <row r="54" spans="1:10">
      <c r="A54" s="252">
        <v>3014029</v>
      </c>
      <c r="B54" s="274" t="s">
        <v>12</v>
      </c>
      <c r="C54" s="118">
        <v>129840.54487590256</v>
      </c>
      <c r="D54" s="60">
        <v>7</v>
      </c>
      <c r="E54" s="264">
        <f>VLOOKUP($A54,'2014-15 '!$B:$AV,46,0)</f>
        <v>-47010.598328803462</v>
      </c>
      <c r="F54" s="258">
        <f>VLOOKUP($A54,'2014-15 '!$B:$AV,47,0)</f>
        <v>-7</v>
      </c>
      <c r="G54" s="118">
        <f>VLOOKUP(A54,'New ISB'!C:BK,61,0)</f>
        <v>-112873.65987915359</v>
      </c>
      <c r="H54" s="84">
        <v>0</v>
      </c>
      <c r="I54" s="263">
        <f t="shared" si="0"/>
        <v>-30043.713332054496</v>
      </c>
      <c r="J54" s="251">
        <f t="shared" si="1"/>
        <v>0</v>
      </c>
    </row>
    <row r="55" spans="1:10">
      <c r="A55" s="252">
        <v>3014703</v>
      </c>
      <c r="B55" s="274" t="s">
        <v>101</v>
      </c>
      <c r="C55" s="118">
        <v>208376.70550110415</v>
      </c>
      <c r="D55" s="60">
        <v>0</v>
      </c>
      <c r="E55" s="264">
        <f>VLOOKUP($A55,'2014-15 '!$B:$AV,46,0)</f>
        <v>23519.007244251668</v>
      </c>
      <c r="F55" s="258">
        <f>VLOOKUP($A55,'2014-15 '!$B:$AV,47,0)</f>
        <v>-1</v>
      </c>
      <c r="G55" s="118">
        <f>VLOOKUP(A55,'New ISB'!C:BK,61,0)</f>
        <v>-60649.344939389266</v>
      </c>
      <c r="H55" s="84">
        <v>0</v>
      </c>
      <c r="I55" s="263">
        <f t="shared" si="0"/>
        <v>171246.36780596655</v>
      </c>
      <c r="J55" s="251">
        <f t="shared" si="1"/>
        <v>-1</v>
      </c>
    </row>
    <row r="56" spans="1:10">
      <c r="A56" s="282">
        <v>3014704</v>
      </c>
      <c r="B56" s="277" t="s">
        <v>136</v>
      </c>
      <c r="C56" s="121">
        <v>155779.53978788742</v>
      </c>
      <c r="D56" s="52">
        <v>22</v>
      </c>
      <c r="E56" s="268">
        <f>VLOOKUP($A56,'2014-15 '!$B:$AV,46,0)</f>
        <v>21185.380819721147</v>
      </c>
      <c r="F56" s="260">
        <f>VLOOKUP($A56,'2014-15 '!$B:$AV,47,0)</f>
        <v>18</v>
      </c>
      <c r="G56" s="121">
        <f>VLOOKUP(A56,'New ISB'!C:BK,61,0)</f>
        <v>-82050.842344705947</v>
      </c>
      <c r="H56" s="84">
        <v>0</v>
      </c>
      <c r="I56" s="263">
        <f t="shared" si="0"/>
        <v>94914.078262902622</v>
      </c>
      <c r="J56" s="251">
        <f t="shared" si="1"/>
        <v>40</v>
      </c>
    </row>
    <row r="57" spans="1:10">
      <c r="A57" s="254"/>
      <c r="B57" s="278"/>
      <c r="C57" s="255"/>
      <c r="D57" s="15"/>
      <c r="E57" s="269"/>
      <c r="F57" s="256"/>
      <c r="G57" s="255"/>
      <c r="H57" s="15"/>
      <c r="I57" s="269"/>
      <c r="J57" s="256"/>
    </row>
    <row r="58" spans="1:10">
      <c r="A58" s="248"/>
      <c r="B58" s="125"/>
      <c r="C58" s="249">
        <f>SUM(C4:C57)</f>
        <v>12545006.683847938</v>
      </c>
      <c r="D58" s="249">
        <f>SUM(D4:D57)</f>
        <v>1239</v>
      </c>
      <c r="E58" s="270">
        <f>SUM(E4:E46)+SUM(E48:E56)</f>
        <v>6192648.8043967104</v>
      </c>
      <c r="F58" s="250">
        <f>SUM(F4:F46)+SUM(F48:F56)</f>
        <v>1010.75</v>
      </c>
      <c r="G58" s="249">
        <f>SUM(G4:G46)+SUM(G48:G56)</f>
        <v>-811794.8104547906</v>
      </c>
      <c r="H58" s="249">
        <f>SUM(H4:H46)+SUM(H48:H56)</f>
        <v>0</v>
      </c>
      <c r="I58" s="270">
        <f>SUM(I4:I57)</f>
        <v>17925860.677789856</v>
      </c>
      <c r="J58" s="250">
        <f>SUM(J4:J57)</f>
        <v>2249.75</v>
      </c>
    </row>
    <row r="59" spans="1:10">
      <c r="B59" s="126"/>
      <c r="C59" s="127"/>
      <c r="D59" s="41"/>
      <c r="E59" s="127"/>
      <c r="F59" s="41"/>
      <c r="G59" s="127"/>
      <c r="H59" s="41"/>
      <c r="I59" s="127"/>
      <c r="J59" s="41"/>
    </row>
    <row r="60" spans="1:10">
      <c r="A60" s="122" t="s">
        <v>138</v>
      </c>
      <c r="I60" s="127"/>
    </row>
    <row r="61" spans="1:10">
      <c r="A61" s="122">
        <v>1</v>
      </c>
      <c r="B61" s="123" t="s">
        <v>139</v>
      </c>
    </row>
    <row r="62" spans="1:10">
      <c r="A62" s="122">
        <v>2</v>
      </c>
      <c r="B62" s="123" t="s">
        <v>220</v>
      </c>
    </row>
    <row r="63" spans="1:10">
      <c r="A63" s="122">
        <v>3</v>
      </c>
      <c r="B63" s="123" t="s">
        <v>221</v>
      </c>
    </row>
  </sheetData>
  <conditionalFormatting sqref="A11:D56 A4:D9">
    <cfRule type="cellIs" dxfId="6" priority="8" operator="lessThan">
      <formula>0</formula>
    </cfRule>
  </conditionalFormatting>
  <conditionalFormatting sqref="E11:F56 E4:F9">
    <cfRule type="cellIs" dxfId="5" priority="6" operator="lessThan">
      <formula>0</formula>
    </cfRule>
  </conditionalFormatting>
  <conditionalFormatting sqref="G11:H56 G4:H9 H5:H56">
    <cfRule type="cellIs" dxfId="4" priority="5" operator="lessThan">
      <formula>0</formula>
    </cfRule>
  </conditionalFormatting>
  <conditionalFormatting sqref="H4:H56">
    <cfRule type="cellIs" dxfId="3" priority="4" operator="lessThan">
      <formula>0</formula>
    </cfRule>
  </conditionalFormatting>
  <conditionalFormatting sqref="I4:I56">
    <cfRule type="cellIs" dxfId="2" priority="3" operator="lessThan">
      <formula>0</formula>
    </cfRule>
  </conditionalFormatting>
  <conditionalFormatting sqref="J4:J56">
    <cfRule type="cellIs" dxfId="1" priority="2" operator="lessThan">
      <formula>0</formula>
    </cfRule>
  </conditionalFormatting>
  <conditionalFormatting sqref="J4:J56">
    <cfRule type="cellIs" dxfId="0" priority="1" operator="lessThan">
      <formula>0</formula>
    </cfRule>
  </conditionalFormatting>
  <pageMargins left="0.46" right="0.70866141732283472" top="0.18" bottom="0.23" header="0.17" footer="0.17"/>
  <pageSetup paperSize="9" scale="57" orientation="landscape" r:id="rId1"/>
</worksheet>
</file>

<file path=xl/worksheets/sheet2.xml><?xml version="1.0" encoding="utf-8"?>
<worksheet xmlns="http://schemas.openxmlformats.org/spreadsheetml/2006/main" xmlns:r="http://schemas.openxmlformats.org/officeDocument/2006/relationships">
  <sheetPr>
    <tabColor indexed="62"/>
  </sheetPr>
  <dimension ref="A1:AA76"/>
  <sheetViews>
    <sheetView view="pageBreakPreview" topLeftCell="M1" zoomScale="90" zoomScaleNormal="85" zoomScaleSheetLayoutView="90" workbookViewId="0">
      <pane ySplit="2" topLeftCell="A3" activePane="bottomLeft" state="frozen"/>
      <selection activeCell="K53" sqref="K53"/>
      <selection pane="bottomLeft" activeCell="N2" sqref="N2"/>
    </sheetView>
  </sheetViews>
  <sheetFormatPr defaultRowHeight="12.75"/>
  <cols>
    <col min="1" max="1" width="8.7109375" style="1" customWidth="1"/>
    <col min="2" max="2" width="31.7109375" style="1" bestFit="1" customWidth="1"/>
    <col min="3" max="3" width="32.85546875" style="1" customWidth="1"/>
    <col min="4" max="5" width="15.42578125" style="1" customWidth="1"/>
    <col min="6" max="15" width="20.140625" style="1" customWidth="1"/>
    <col min="16" max="16" width="18.7109375" style="1" customWidth="1"/>
    <col min="17" max="17" width="20.7109375" style="4" customWidth="1"/>
    <col min="18" max="18" width="11.140625" style="3" customWidth="1"/>
    <col min="19" max="19" width="9.140625" style="1"/>
    <col min="20" max="20" width="4.7109375" style="1" customWidth="1"/>
    <col min="21" max="21" width="13.28515625" style="1" customWidth="1"/>
    <col min="22" max="22" width="13.28515625" style="2" hidden="1" customWidth="1"/>
    <col min="23" max="24" width="13.28515625" style="1" hidden="1" customWidth="1"/>
    <col min="25" max="25" width="1" style="1" hidden="1" customWidth="1"/>
    <col min="26" max="26" width="13" style="2" bestFit="1" customWidth="1"/>
    <col min="27" max="27" width="9.140625" style="1" customWidth="1"/>
    <col min="28" max="251" width="9.140625" style="1"/>
    <col min="252" max="252" width="55" style="1" bestFit="1" customWidth="1"/>
    <col min="253" max="261" width="20.140625" style="1" customWidth="1"/>
    <col min="262" max="507" width="9.140625" style="1"/>
    <col min="508" max="508" width="55" style="1" bestFit="1" customWidth="1"/>
    <col min="509" max="517" width="20.140625" style="1" customWidth="1"/>
    <col min="518" max="763" width="9.140625" style="1"/>
    <col min="764" max="764" width="55" style="1" bestFit="1" customWidth="1"/>
    <col min="765" max="773" width="20.140625" style="1" customWidth="1"/>
    <col min="774" max="1019" width="9.140625" style="1"/>
    <col min="1020" max="1020" width="55" style="1" bestFit="1" customWidth="1"/>
    <col min="1021" max="1029" width="20.140625" style="1" customWidth="1"/>
    <col min="1030" max="1275" width="9.140625" style="1"/>
    <col min="1276" max="1276" width="55" style="1" bestFit="1" customWidth="1"/>
    <col min="1277" max="1285" width="20.140625" style="1" customWidth="1"/>
    <col min="1286" max="1531" width="9.140625" style="1"/>
    <col min="1532" max="1532" width="55" style="1" bestFit="1" customWidth="1"/>
    <col min="1533" max="1541" width="20.140625" style="1" customWidth="1"/>
    <col min="1542" max="1787" width="9.140625" style="1"/>
    <col min="1788" max="1788" width="55" style="1" bestFit="1" customWidth="1"/>
    <col min="1789" max="1797" width="20.140625" style="1" customWidth="1"/>
    <col min="1798" max="2043" width="9.140625" style="1"/>
    <col min="2044" max="2044" width="55" style="1" bestFit="1" customWidth="1"/>
    <col min="2045" max="2053" width="20.140625" style="1" customWidth="1"/>
    <col min="2054" max="2299" width="9.140625" style="1"/>
    <col min="2300" max="2300" width="55" style="1" bestFit="1" customWidth="1"/>
    <col min="2301" max="2309" width="20.140625" style="1" customWidth="1"/>
    <col min="2310" max="2555" width="9.140625" style="1"/>
    <col min="2556" max="2556" width="55" style="1" bestFit="1" customWidth="1"/>
    <col min="2557" max="2565" width="20.140625" style="1" customWidth="1"/>
    <col min="2566" max="2811" width="9.140625" style="1"/>
    <col min="2812" max="2812" width="55" style="1" bestFit="1" customWidth="1"/>
    <col min="2813" max="2821" width="20.140625" style="1" customWidth="1"/>
    <col min="2822" max="3067" width="9.140625" style="1"/>
    <col min="3068" max="3068" width="55" style="1" bestFit="1" customWidth="1"/>
    <col min="3069" max="3077" width="20.140625" style="1" customWidth="1"/>
    <col min="3078" max="3323" width="9.140625" style="1"/>
    <col min="3324" max="3324" width="55" style="1" bestFit="1" customWidth="1"/>
    <col min="3325" max="3333" width="20.140625" style="1" customWidth="1"/>
    <col min="3334" max="3579" width="9.140625" style="1"/>
    <col min="3580" max="3580" width="55" style="1" bestFit="1" customWidth="1"/>
    <col min="3581" max="3589" width="20.140625" style="1" customWidth="1"/>
    <col min="3590" max="3835" width="9.140625" style="1"/>
    <col min="3836" max="3836" width="55" style="1" bestFit="1" customWidth="1"/>
    <col min="3837" max="3845" width="20.140625" style="1" customWidth="1"/>
    <col min="3846" max="4091" width="9.140625" style="1"/>
    <col min="4092" max="4092" width="55" style="1" bestFit="1" customWidth="1"/>
    <col min="4093" max="4101" width="20.140625" style="1" customWidth="1"/>
    <col min="4102" max="4347" width="9.140625" style="1"/>
    <col min="4348" max="4348" width="55" style="1" bestFit="1" customWidth="1"/>
    <col min="4349" max="4357" width="20.140625" style="1" customWidth="1"/>
    <col min="4358" max="4603" width="9.140625" style="1"/>
    <col min="4604" max="4604" width="55" style="1" bestFit="1" customWidth="1"/>
    <col min="4605" max="4613" width="20.140625" style="1" customWidth="1"/>
    <col min="4614" max="4859" width="9.140625" style="1"/>
    <col min="4860" max="4860" width="55" style="1" bestFit="1" customWidth="1"/>
    <col min="4861" max="4869" width="20.140625" style="1" customWidth="1"/>
    <col min="4870" max="5115" width="9.140625" style="1"/>
    <col min="5116" max="5116" width="55" style="1" bestFit="1" customWidth="1"/>
    <col min="5117" max="5125" width="20.140625" style="1" customWidth="1"/>
    <col min="5126" max="5371" width="9.140625" style="1"/>
    <col min="5372" max="5372" width="55" style="1" bestFit="1" customWidth="1"/>
    <col min="5373" max="5381" width="20.140625" style="1" customWidth="1"/>
    <col min="5382" max="5627" width="9.140625" style="1"/>
    <col min="5628" max="5628" width="55" style="1" bestFit="1" customWidth="1"/>
    <col min="5629" max="5637" width="20.140625" style="1" customWidth="1"/>
    <col min="5638" max="5883" width="9.140625" style="1"/>
    <col min="5884" max="5884" width="55" style="1" bestFit="1" customWidth="1"/>
    <col min="5885" max="5893" width="20.140625" style="1" customWidth="1"/>
    <col min="5894" max="6139" width="9.140625" style="1"/>
    <col min="6140" max="6140" width="55" style="1" bestFit="1" customWidth="1"/>
    <col min="6141" max="6149" width="20.140625" style="1" customWidth="1"/>
    <col min="6150" max="6395" width="9.140625" style="1"/>
    <col min="6396" max="6396" width="55" style="1" bestFit="1" customWidth="1"/>
    <col min="6397" max="6405" width="20.140625" style="1" customWidth="1"/>
    <col min="6406" max="6651" width="9.140625" style="1"/>
    <col min="6652" max="6652" width="55" style="1" bestFit="1" customWidth="1"/>
    <col min="6653" max="6661" width="20.140625" style="1" customWidth="1"/>
    <col min="6662" max="6907" width="9.140625" style="1"/>
    <col min="6908" max="6908" width="55" style="1" bestFit="1" customWidth="1"/>
    <col min="6909" max="6917" width="20.140625" style="1" customWidth="1"/>
    <col min="6918" max="7163" width="9.140625" style="1"/>
    <col min="7164" max="7164" width="55" style="1" bestFit="1" customWidth="1"/>
    <col min="7165" max="7173" width="20.140625" style="1" customWidth="1"/>
    <col min="7174" max="7419" width="9.140625" style="1"/>
    <col min="7420" max="7420" width="55" style="1" bestFit="1" customWidth="1"/>
    <col min="7421" max="7429" width="20.140625" style="1" customWidth="1"/>
    <col min="7430" max="7675" width="9.140625" style="1"/>
    <col min="7676" max="7676" width="55" style="1" bestFit="1" customWidth="1"/>
    <col min="7677" max="7685" width="20.140625" style="1" customWidth="1"/>
    <col min="7686" max="7931" width="9.140625" style="1"/>
    <col min="7932" max="7932" width="55" style="1" bestFit="1" customWidth="1"/>
    <col min="7933" max="7941" width="20.140625" style="1" customWidth="1"/>
    <col min="7942" max="8187" width="9.140625" style="1"/>
    <col min="8188" max="8188" width="55" style="1" bestFit="1" customWidth="1"/>
    <col min="8189" max="8197" width="20.140625" style="1" customWidth="1"/>
    <col min="8198" max="8443" width="9.140625" style="1"/>
    <col min="8444" max="8444" width="55" style="1" bestFit="1" customWidth="1"/>
    <col min="8445" max="8453" width="20.140625" style="1" customWidth="1"/>
    <col min="8454" max="8699" width="9.140625" style="1"/>
    <col min="8700" max="8700" width="55" style="1" bestFit="1" customWidth="1"/>
    <col min="8701" max="8709" width="20.140625" style="1" customWidth="1"/>
    <col min="8710" max="8955" width="9.140625" style="1"/>
    <col min="8956" max="8956" width="55" style="1" bestFit="1" customWidth="1"/>
    <col min="8957" max="8965" width="20.140625" style="1" customWidth="1"/>
    <col min="8966" max="9211" width="9.140625" style="1"/>
    <col min="9212" max="9212" width="55" style="1" bestFit="1" customWidth="1"/>
    <col min="9213" max="9221" width="20.140625" style="1" customWidth="1"/>
    <col min="9222" max="9467" width="9.140625" style="1"/>
    <col min="9468" max="9468" width="55" style="1" bestFit="1" customWidth="1"/>
    <col min="9469" max="9477" width="20.140625" style="1" customWidth="1"/>
    <col min="9478" max="9723" width="9.140625" style="1"/>
    <col min="9724" max="9724" width="55" style="1" bestFit="1" customWidth="1"/>
    <col min="9725" max="9733" width="20.140625" style="1" customWidth="1"/>
    <col min="9734" max="9979" width="9.140625" style="1"/>
    <col min="9980" max="9980" width="55" style="1" bestFit="1" customWidth="1"/>
    <col min="9981" max="9989" width="20.140625" style="1" customWidth="1"/>
    <col min="9990" max="10235" width="9.140625" style="1"/>
    <col min="10236" max="10236" width="55" style="1" bestFit="1" customWidth="1"/>
    <col min="10237" max="10245" width="20.140625" style="1" customWidth="1"/>
    <col min="10246" max="10491" width="9.140625" style="1"/>
    <col min="10492" max="10492" width="55" style="1" bestFit="1" customWidth="1"/>
    <col min="10493" max="10501" width="20.140625" style="1" customWidth="1"/>
    <col min="10502" max="10747" width="9.140625" style="1"/>
    <col min="10748" max="10748" width="55" style="1" bestFit="1" customWidth="1"/>
    <col min="10749" max="10757" width="20.140625" style="1" customWidth="1"/>
    <col min="10758" max="11003" width="9.140625" style="1"/>
    <col min="11004" max="11004" width="55" style="1" bestFit="1" customWidth="1"/>
    <col min="11005" max="11013" width="20.140625" style="1" customWidth="1"/>
    <col min="11014" max="11259" width="9.140625" style="1"/>
    <col min="11260" max="11260" width="55" style="1" bestFit="1" customWidth="1"/>
    <col min="11261" max="11269" width="20.140625" style="1" customWidth="1"/>
    <col min="11270" max="11515" width="9.140625" style="1"/>
    <col min="11516" max="11516" width="55" style="1" bestFit="1" customWidth="1"/>
    <col min="11517" max="11525" width="20.140625" style="1" customWidth="1"/>
    <col min="11526" max="11771" width="9.140625" style="1"/>
    <col min="11772" max="11772" width="55" style="1" bestFit="1" customWidth="1"/>
    <col min="11773" max="11781" width="20.140625" style="1" customWidth="1"/>
    <col min="11782" max="12027" width="9.140625" style="1"/>
    <col min="12028" max="12028" width="55" style="1" bestFit="1" customWidth="1"/>
    <col min="12029" max="12037" width="20.140625" style="1" customWidth="1"/>
    <col min="12038" max="12283" width="9.140625" style="1"/>
    <col min="12284" max="12284" width="55" style="1" bestFit="1" customWidth="1"/>
    <col min="12285" max="12293" width="20.140625" style="1" customWidth="1"/>
    <col min="12294" max="12539" width="9.140625" style="1"/>
    <col min="12540" max="12540" width="55" style="1" bestFit="1" customWidth="1"/>
    <col min="12541" max="12549" width="20.140625" style="1" customWidth="1"/>
    <col min="12550" max="12795" width="9.140625" style="1"/>
    <col min="12796" max="12796" width="55" style="1" bestFit="1" customWidth="1"/>
    <col min="12797" max="12805" width="20.140625" style="1" customWidth="1"/>
    <col min="12806" max="13051" width="9.140625" style="1"/>
    <col min="13052" max="13052" width="55" style="1" bestFit="1" customWidth="1"/>
    <col min="13053" max="13061" width="20.140625" style="1" customWidth="1"/>
    <col min="13062" max="13307" width="9.140625" style="1"/>
    <col min="13308" max="13308" width="55" style="1" bestFit="1" customWidth="1"/>
    <col min="13309" max="13317" width="20.140625" style="1" customWidth="1"/>
    <col min="13318" max="13563" width="9.140625" style="1"/>
    <col min="13564" max="13564" width="55" style="1" bestFit="1" customWidth="1"/>
    <col min="13565" max="13573" width="20.140625" style="1" customWidth="1"/>
    <col min="13574" max="13819" width="9.140625" style="1"/>
    <col min="13820" max="13820" width="55" style="1" bestFit="1" customWidth="1"/>
    <col min="13821" max="13829" width="20.140625" style="1" customWidth="1"/>
    <col min="13830" max="14075" width="9.140625" style="1"/>
    <col min="14076" max="14076" width="55" style="1" bestFit="1" customWidth="1"/>
    <col min="14077" max="14085" width="20.140625" style="1" customWidth="1"/>
    <col min="14086" max="14331" width="9.140625" style="1"/>
    <col min="14332" max="14332" width="55" style="1" bestFit="1" customWidth="1"/>
    <col min="14333" max="14341" width="20.140625" style="1" customWidth="1"/>
    <col min="14342" max="14587" width="9.140625" style="1"/>
    <col min="14588" max="14588" width="55" style="1" bestFit="1" customWidth="1"/>
    <col min="14589" max="14597" width="20.140625" style="1" customWidth="1"/>
    <col min="14598" max="14843" width="9.140625" style="1"/>
    <col min="14844" max="14844" width="55" style="1" bestFit="1" customWidth="1"/>
    <col min="14845" max="14853" width="20.140625" style="1" customWidth="1"/>
    <col min="14854" max="15099" width="9.140625" style="1"/>
    <col min="15100" max="15100" width="55" style="1" bestFit="1" customWidth="1"/>
    <col min="15101" max="15109" width="20.140625" style="1" customWidth="1"/>
    <col min="15110" max="15355" width="9.140625" style="1"/>
    <col min="15356" max="15356" width="55" style="1" bestFit="1" customWidth="1"/>
    <col min="15357" max="15365" width="20.140625" style="1" customWidth="1"/>
    <col min="15366" max="15611" width="9.140625" style="1"/>
    <col min="15612" max="15612" width="55" style="1" bestFit="1" customWidth="1"/>
    <col min="15613" max="15621" width="20.140625" style="1" customWidth="1"/>
    <col min="15622" max="15867" width="9.140625" style="1"/>
    <col min="15868" max="15868" width="55" style="1" bestFit="1" customWidth="1"/>
    <col min="15869" max="15877" width="20.140625" style="1" customWidth="1"/>
    <col min="15878" max="16123" width="9.140625" style="1"/>
    <col min="16124" max="16124" width="55" style="1" bestFit="1" customWidth="1"/>
    <col min="16125" max="16133" width="20.140625" style="1" customWidth="1"/>
    <col min="16134" max="16384" width="9.140625" style="1"/>
  </cols>
  <sheetData>
    <row r="1" spans="1:27" s="94" customFormat="1">
      <c r="F1" s="94" t="s">
        <v>95</v>
      </c>
      <c r="G1" s="94" t="s">
        <v>94</v>
      </c>
      <c r="H1" s="94" t="s">
        <v>93</v>
      </c>
      <c r="I1" s="94" t="s">
        <v>92</v>
      </c>
      <c r="J1" s="94" t="s">
        <v>91</v>
      </c>
      <c r="K1" s="94" t="s">
        <v>90</v>
      </c>
      <c r="L1" s="94" t="s">
        <v>89</v>
      </c>
      <c r="M1" s="94" t="s">
        <v>88</v>
      </c>
      <c r="N1" s="94" t="s">
        <v>87</v>
      </c>
      <c r="O1" s="94" t="s">
        <v>86</v>
      </c>
      <c r="P1" s="94" t="s">
        <v>85</v>
      </c>
      <c r="Q1" s="97" t="s">
        <v>84</v>
      </c>
      <c r="R1" s="96"/>
      <c r="V1" s="95"/>
      <c r="Z1" s="95"/>
    </row>
    <row r="2" spans="1:27" ht="159" customHeight="1">
      <c r="C2" s="93" t="s">
        <v>83</v>
      </c>
      <c r="D2" s="91" t="s">
        <v>82</v>
      </c>
      <c r="E2" s="91" t="s">
        <v>81</v>
      </c>
      <c r="F2" s="91" t="s">
        <v>80</v>
      </c>
      <c r="G2" s="91" t="s">
        <v>79</v>
      </c>
      <c r="H2" s="91" t="s">
        <v>78</v>
      </c>
      <c r="I2" s="91" t="s">
        <v>77</v>
      </c>
      <c r="J2" s="91" t="s">
        <v>76</v>
      </c>
      <c r="K2" s="91" t="s">
        <v>75</v>
      </c>
      <c r="L2" s="92" t="s">
        <v>74</v>
      </c>
      <c r="M2" s="92" t="s">
        <v>73</v>
      </c>
      <c r="N2" s="98" t="s">
        <v>72</v>
      </c>
      <c r="O2" s="91" t="s">
        <v>71</v>
      </c>
      <c r="P2" s="91" t="s">
        <v>70</v>
      </c>
      <c r="Q2" s="98" t="s">
        <v>69</v>
      </c>
      <c r="R2" s="90" t="s">
        <v>68</v>
      </c>
      <c r="U2" s="89" t="s">
        <v>67</v>
      </c>
      <c r="V2" s="88" t="s">
        <v>66</v>
      </c>
      <c r="W2" s="88" t="s">
        <v>65</v>
      </c>
      <c r="X2" s="88" t="s">
        <v>64</v>
      </c>
      <c r="Z2" s="88" t="s">
        <v>63</v>
      </c>
      <c r="AA2" s="88" t="s">
        <v>62</v>
      </c>
    </row>
    <row r="3" spans="1:27" ht="15">
      <c r="A3" s="112">
        <v>3012001</v>
      </c>
      <c r="B3" s="112" t="s">
        <v>61</v>
      </c>
      <c r="C3" s="87" t="s">
        <v>61</v>
      </c>
      <c r="D3" s="84">
        <v>713</v>
      </c>
      <c r="E3" s="84">
        <v>744</v>
      </c>
      <c r="F3" s="84">
        <v>3177390.0504324157</v>
      </c>
      <c r="G3" s="84">
        <v>3630096.2453744151</v>
      </c>
      <c r="H3" s="84">
        <v>70791.228232354784</v>
      </c>
      <c r="I3" s="84">
        <v>3559305.0171420602</v>
      </c>
      <c r="J3" s="84">
        <v>381914.96670964453</v>
      </c>
      <c r="K3" s="84">
        <v>-22958.458588340061</v>
      </c>
      <c r="L3" s="86">
        <v>3607137.7867860752</v>
      </c>
      <c r="M3" s="86">
        <v>45234.152311189689</v>
      </c>
      <c r="N3" s="99">
        <v>3561903.6344748856</v>
      </c>
      <c r="O3" s="85">
        <v>384513.58404246997</v>
      </c>
      <c r="P3" s="77">
        <v>21015.550000000003</v>
      </c>
      <c r="Q3" s="106">
        <v>363498.03404246998</v>
      </c>
      <c r="R3" s="84">
        <v>31</v>
      </c>
      <c r="S3" s="83">
        <v>0.11440145159169268</v>
      </c>
      <c r="T3" s="83"/>
      <c r="U3" s="77">
        <v>4456.3675321632754</v>
      </c>
      <c r="V3" s="77">
        <v>4848.3034768630041</v>
      </c>
      <c r="W3" s="77">
        <v>4787.5048850468893</v>
      </c>
      <c r="X3" s="83">
        <v>7.4306562574489518E-2</v>
      </c>
      <c r="Y3" s="82">
        <v>331.13735288361386</v>
      </c>
      <c r="Z3" s="77">
        <v>4759.258178057642</v>
      </c>
      <c r="AA3" s="81">
        <v>302.89064589436657</v>
      </c>
    </row>
    <row r="4" spans="1:27" ht="15">
      <c r="A4" s="112">
        <v>3012004</v>
      </c>
      <c r="B4" s="112" t="s">
        <v>60</v>
      </c>
      <c r="C4" s="63" t="s">
        <v>60</v>
      </c>
      <c r="D4" s="60">
        <v>421</v>
      </c>
      <c r="E4" s="60">
        <v>415</v>
      </c>
      <c r="F4" s="60">
        <v>1796260.7608473301</v>
      </c>
      <c r="G4" s="60">
        <v>2014849.6914587358</v>
      </c>
      <c r="H4" s="60">
        <v>39487.042629606498</v>
      </c>
      <c r="I4" s="60">
        <v>1975362.6488291293</v>
      </c>
      <c r="J4" s="60">
        <v>179101.8879817992</v>
      </c>
      <c r="K4" s="60">
        <v>-84870.351105823269</v>
      </c>
      <c r="L4" s="62">
        <v>1929979.3403529127</v>
      </c>
      <c r="M4" s="62">
        <v>25231.415603687798</v>
      </c>
      <c r="N4" s="100">
        <v>1904747.9247492249</v>
      </c>
      <c r="O4" s="61">
        <v>108487.16390189482</v>
      </c>
      <c r="P4" s="77">
        <v>14587.720000000001</v>
      </c>
      <c r="Q4" s="107">
        <v>93899.443901894818</v>
      </c>
      <c r="R4" s="60">
        <v>-6</v>
      </c>
      <c r="S4" s="59">
        <v>5.2274951359289661E-2</v>
      </c>
      <c r="T4" s="59"/>
      <c r="U4" s="57">
        <v>4266.6526385922334</v>
      </c>
      <c r="V4" s="57">
        <v>4650.5526273564165</v>
      </c>
      <c r="W4" s="57">
        <v>4589.7540355403007</v>
      </c>
      <c r="X4" s="59">
        <v>7.5727138887658182E-2</v>
      </c>
      <c r="Y4" s="58">
        <v>323.1013969480673</v>
      </c>
      <c r="Z4" s="57">
        <v>4554.6029030101809</v>
      </c>
      <c r="AA4" s="56">
        <v>287.95026441794744</v>
      </c>
    </row>
    <row r="5" spans="1:27" ht="15">
      <c r="A5" s="112">
        <v>3012005</v>
      </c>
      <c r="B5" s="112" t="s">
        <v>59</v>
      </c>
      <c r="C5" s="63" t="s">
        <v>59</v>
      </c>
      <c r="D5" s="60">
        <v>331</v>
      </c>
      <c r="E5" s="60">
        <v>328</v>
      </c>
      <c r="F5" s="60">
        <v>1401937.78437618</v>
      </c>
      <c r="G5" s="60">
        <v>1642300.4687116167</v>
      </c>
      <c r="H5" s="60">
        <v>31209.036102435977</v>
      </c>
      <c r="I5" s="60">
        <v>1611091.4326091807</v>
      </c>
      <c r="J5" s="60">
        <v>209153.64823300065</v>
      </c>
      <c r="K5" s="60">
        <v>-130544.25897023731</v>
      </c>
      <c r="L5" s="62">
        <v>1511756.2097413794</v>
      </c>
      <c r="M5" s="62">
        <v>19941.938115685778</v>
      </c>
      <c r="N5" s="100">
        <v>1491814.2716256937</v>
      </c>
      <c r="O5" s="61">
        <v>89876.487249513622</v>
      </c>
      <c r="P5" s="77">
        <v>1524.010000000002</v>
      </c>
      <c r="Q5" s="107">
        <v>88352.477249513613</v>
      </c>
      <c r="R5" s="60">
        <v>-3</v>
      </c>
      <c r="S5" s="59">
        <v>6.3021682013391062E-2</v>
      </c>
      <c r="T5" s="59"/>
      <c r="U5" s="57">
        <v>4235.4615842180665</v>
      </c>
      <c r="V5" s="57">
        <v>4609.0128345773765</v>
      </c>
      <c r="W5" s="57">
        <v>4548.2142427612607</v>
      </c>
      <c r="X5" s="59">
        <v>7.3841457967309912E-2</v>
      </c>
      <c r="Y5" s="58">
        <v>312.75265854319423</v>
      </c>
      <c r="Z5" s="57">
        <v>4543.5678708100413</v>
      </c>
      <c r="AA5" s="56">
        <v>308.10628659197482</v>
      </c>
    </row>
    <row r="6" spans="1:27" ht="15">
      <c r="A6" s="112">
        <v>3012006</v>
      </c>
      <c r="B6" s="112" t="s">
        <v>58</v>
      </c>
      <c r="C6" s="63" t="s">
        <v>58</v>
      </c>
      <c r="D6" s="60">
        <v>657</v>
      </c>
      <c r="E6" s="60">
        <v>689</v>
      </c>
      <c r="F6" s="60">
        <v>2913221.2224666509</v>
      </c>
      <c r="G6" s="60">
        <v>3469402.0516785784</v>
      </c>
      <c r="H6" s="60">
        <v>65558.00571517802</v>
      </c>
      <c r="I6" s="60">
        <v>3403844.0459634005</v>
      </c>
      <c r="J6" s="60">
        <v>490622.82349674962</v>
      </c>
      <c r="K6" s="60">
        <v>-154923.91905635688</v>
      </c>
      <c r="L6" s="62">
        <v>3314478.1326222215</v>
      </c>
      <c r="M6" s="62">
        <v>41890.229761303359</v>
      </c>
      <c r="N6" s="100">
        <v>3272587.9028609181</v>
      </c>
      <c r="O6" s="61">
        <v>359366.6803942672</v>
      </c>
      <c r="P6" s="77">
        <v>16541.850000000006</v>
      </c>
      <c r="Q6" s="107">
        <v>342824.83039426722</v>
      </c>
      <c r="R6" s="60">
        <v>32</v>
      </c>
      <c r="S6" s="59">
        <v>0.11767895542927369</v>
      </c>
      <c r="T6" s="59"/>
      <c r="U6" s="57">
        <v>4434.1266704210821</v>
      </c>
      <c r="V6" s="57">
        <v>4810.563327463311</v>
      </c>
      <c r="W6" s="57">
        <v>4749.7647356471962</v>
      </c>
      <c r="X6" s="59">
        <v>7.1183817848879782E-2</v>
      </c>
      <c r="Y6" s="58">
        <v>315.63806522611412</v>
      </c>
      <c r="Z6" s="57">
        <v>4725.7562450811583</v>
      </c>
      <c r="AA6" s="56">
        <v>291.62957466007629</v>
      </c>
    </row>
    <row r="7" spans="1:27" ht="15">
      <c r="A7" s="112">
        <v>3012009</v>
      </c>
      <c r="B7" s="112" t="s">
        <v>57</v>
      </c>
      <c r="C7" s="63" t="s">
        <v>57</v>
      </c>
      <c r="D7" s="60">
        <v>478</v>
      </c>
      <c r="E7" s="60">
        <v>479</v>
      </c>
      <c r="F7" s="60">
        <v>1920655.6635597679</v>
      </c>
      <c r="G7" s="60">
        <v>2234337.0008251783</v>
      </c>
      <c r="H7" s="60">
        <v>45576.610649594004</v>
      </c>
      <c r="I7" s="60">
        <v>2188760.3901755842</v>
      </c>
      <c r="J7" s="60">
        <v>268104.72661581635</v>
      </c>
      <c r="K7" s="60">
        <v>-136463.35768432202</v>
      </c>
      <c r="L7" s="62">
        <v>2097873.6431408562</v>
      </c>
      <c r="M7" s="62">
        <v>29122.525479919172</v>
      </c>
      <c r="N7" s="100">
        <v>2068751.1176609369</v>
      </c>
      <c r="O7" s="61">
        <v>148095.45410116902</v>
      </c>
      <c r="P7" s="77">
        <v>5228.25</v>
      </c>
      <c r="Q7" s="107">
        <v>142867.20410116902</v>
      </c>
      <c r="R7" s="60">
        <v>1</v>
      </c>
      <c r="S7" s="59">
        <v>7.4384600431905173E-2</v>
      </c>
      <c r="T7" s="59"/>
      <c r="U7" s="57">
        <v>4018.1080827610208</v>
      </c>
      <c r="V7" s="57">
        <v>4379.6944533212027</v>
      </c>
      <c r="W7" s="57">
        <v>4318.8958615050879</v>
      </c>
      <c r="X7" s="59">
        <v>7.4858060696411724E-2</v>
      </c>
      <c r="Y7" s="58">
        <v>300.78777874406705</v>
      </c>
      <c r="Z7" s="57">
        <v>4307.9809345739814</v>
      </c>
      <c r="AA7" s="56">
        <v>289.87285181296056</v>
      </c>
    </row>
    <row r="8" spans="1:27" ht="15">
      <c r="A8" s="112">
        <v>3012010</v>
      </c>
      <c r="B8" s="112" t="s">
        <v>56</v>
      </c>
      <c r="C8" s="63" t="s">
        <v>56</v>
      </c>
      <c r="D8" s="60">
        <v>553</v>
      </c>
      <c r="E8" s="60">
        <v>708</v>
      </c>
      <c r="F8" s="60">
        <v>2399603.6300559444</v>
      </c>
      <c r="G8" s="60">
        <v>3353951.4585195077</v>
      </c>
      <c r="H8" s="60">
        <v>67365.846221111802</v>
      </c>
      <c r="I8" s="60">
        <v>3286585.612298396</v>
      </c>
      <c r="J8" s="60">
        <v>886981.98224245152</v>
      </c>
      <c r="K8" s="60">
        <v>-54013.08508154218</v>
      </c>
      <c r="L8" s="62">
        <v>3299938.3734379653</v>
      </c>
      <c r="M8" s="62">
        <v>43045.403005809545</v>
      </c>
      <c r="N8" s="100">
        <v>3256892.9704321558</v>
      </c>
      <c r="O8" s="61">
        <v>857289.34037621133</v>
      </c>
      <c r="P8" s="77">
        <v>30457.25</v>
      </c>
      <c r="Q8" s="107">
        <v>826832.09037621133</v>
      </c>
      <c r="R8" s="60">
        <v>155</v>
      </c>
      <c r="S8" s="59">
        <v>0.34457027819921016</v>
      </c>
      <c r="T8" s="59"/>
      <c r="U8" s="57">
        <v>4339.2470706255781</v>
      </c>
      <c r="V8" s="57">
        <v>4660.9299059858267</v>
      </c>
      <c r="W8" s="57">
        <v>4600.1313141697119</v>
      </c>
      <c r="X8" s="59">
        <v>6.0122007181887156E-2</v>
      </c>
      <c r="Y8" s="58">
        <v>260.88424354413382</v>
      </c>
      <c r="Z8" s="57">
        <v>4557.1125994804461</v>
      </c>
      <c r="AA8" s="56">
        <v>217.86552885486799</v>
      </c>
    </row>
    <row r="9" spans="1:27" ht="14.25">
      <c r="A9" s="112">
        <v>3012013</v>
      </c>
      <c r="B9" s="112" t="s">
        <v>97</v>
      </c>
      <c r="C9" s="63" t="s">
        <v>96</v>
      </c>
      <c r="D9" s="60">
        <v>819</v>
      </c>
      <c r="E9" s="60">
        <v>817</v>
      </c>
      <c r="F9" s="60">
        <v>3656722.3049912201</v>
      </c>
      <c r="G9" s="60">
        <v>4180529.0709973043</v>
      </c>
      <c r="H9" s="60">
        <v>77737.141755153018</v>
      </c>
      <c r="I9" s="60">
        <v>4102791.9292421509</v>
      </c>
      <c r="J9" s="60">
        <v>446069.62425093097</v>
      </c>
      <c r="K9" s="60">
        <v>-212098.40667640584</v>
      </c>
      <c r="L9" s="60">
        <v>3968430.6643208982</v>
      </c>
      <c r="M9" s="60">
        <v>49672.4495137661</v>
      </c>
      <c r="N9" s="113">
        <v>3918758.2148071323</v>
      </c>
      <c r="O9" s="60">
        <v>262035.90981591213</v>
      </c>
      <c r="P9" s="60">
        <v>17009.930000000008</v>
      </c>
      <c r="Q9" s="113">
        <v>245025.97981591214</v>
      </c>
      <c r="R9" s="60">
        <v>-2</v>
      </c>
      <c r="S9" s="114">
        <v>2.4479804161566705E-3</v>
      </c>
      <c r="T9" s="60"/>
      <c r="U9" s="60">
        <v>4475.7922949708936</v>
      </c>
      <c r="V9" s="60">
        <v>9704.535042503936</v>
      </c>
      <c r="W9" s="60">
        <v>9582.9378588717045</v>
      </c>
      <c r="X9" s="60">
        <v>0.14824225649621281</v>
      </c>
      <c r="Y9" s="60">
        <v>661.35626868954387</v>
      </c>
      <c r="Z9" s="60">
        <v>4784.8085650880739</v>
      </c>
      <c r="AA9" s="60">
        <v>309.01627011718028</v>
      </c>
    </row>
    <row r="10" spans="1:27" ht="15">
      <c r="A10" s="112">
        <v>3012015</v>
      </c>
      <c r="B10" s="112" t="s">
        <v>55</v>
      </c>
      <c r="C10" s="63" t="s">
        <v>55</v>
      </c>
      <c r="D10" s="60">
        <v>786</v>
      </c>
      <c r="E10" s="60">
        <v>862</v>
      </c>
      <c r="F10" s="60">
        <v>3577784.7878992381</v>
      </c>
      <c r="G10" s="60">
        <v>4296434.1668395475</v>
      </c>
      <c r="H10" s="60">
        <v>82018.869269206742</v>
      </c>
      <c r="I10" s="60">
        <v>4214415.2975703403</v>
      </c>
      <c r="J10" s="60">
        <v>636630.50967110228</v>
      </c>
      <c r="K10" s="60">
        <v>-42020.008055823244</v>
      </c>
      <c r="L10" s="62">
        <v>4254414.1587837245</v>
      </c>
      <c r="M10" s="62">
        <v>52408.386145491284</v>
      </c>
      <c r="N10" s="100">
        <v>4202005.7726382334</v>
      </c>
      <c r="O10" s="61">
        <v>624220.98473899532</v>
      </c>
      <c r="P10" s="77">
        <v>28060.080000000002</v>
      </c>
      <c r="Q10" s="107">
        <v>596160.90473899536</v>
      </c>
      <c r="R10" s="60">
        <v>76</v>
      </c>
      <c r="S10" s="59">
        <v>0.16662849782226341</v>
      </c>
      <c r="T10" s="59"/>
      <c r="U10" s="57">
        <v>4551.8890431288019</v>
      </c>
      <c r="V10" s="57">
        <v>4935.5152654103531</v>
      </c>
      <c r="W10" s="57">
        <v>4874.7166735942383</v>
      </c>
      <c r="X10" s="59">
        <v>7.0921682713851159E-2</v>
      </c>
      <c r="Y10" s="58">
        <v>322.82763046543641</v>
      </c>
      <c r="Z10" s="57">
        <v>4842.1643766104798</v>
      </c>
      <c r="AA10" s="56">
        <v>290.27533348167799</v>
      </c>
    </row>
    <row r="11" spans="1:27" ht="15">
      <c r="A11" s="112">
        <v>3012024</v>
      </c>
      <c r="B11" s="112" t="s">
        <v>54</v>
      </c>
      <c r="C11" s="63" t="s">
        <v>54</v>
      </c>
      <c r="D11" s="60">
        <v>471</v>
      </c>
      <c r="E11" s="60">
        <v>499</v>
      </c>
      <c r="F11" s="60">
        <v>2010691.214728303</v>
      </c>
      <c r="G11" s="60">
        <v>2409711.4873862104</v>
      </c>
      <c r="H11" s="60">
        <v>47479.600655840099</v>
      </c>
      <c r="I11" s="60">
        <v>2362231.8867303701</v>
      </c>
      <c r="J11" s="60">
        <v>351540.67200206709</v>
      </c>
      <c r="K11" s="60">
        <v>-99585.44756193881</v>
      </c>
      <c r="L11" s="62">
        <v>2310126.0398242716</v>
      </c>
      <c r="M11" s="62">
        <v>30338.497316241472</v>
      </c>
      <c r="N11" s="100">
        <v>2279787.5425080303</v>
      </c>
      <c r="O11" s="61">
        <v>269096.32777972729</v>
      </c>
      <c r="P11" s="77">
        <v>12434.400000000001</v>
      </c>
      <c r="Q11" s="107">
        <v>256661.9277797273</v>
      </c>
      <c r="R11" s="60">
        <v>28</v>
      </c>
      <c r="S11" s="59">
        <v>0.12764860456925459</v>
      </c>
      <c r="T11" s="59"/>
      <c r="U11" s="57">
        <v>4268.9834707607279</v>
      </c>
      <c r="V11" s="57">
        <v>4629.5111018522475</v>
      </c>
      <c r="W11" s="57">
        <v>4568.7125100361327</v>
      </c>
      <c r="X11" s="59">
        <v>7.0210869010929544E-2</v>
      </c>
      <c r="Y11" s="58">
        <v>299.72903927540483</v>
      </c>
      <c r="Z11" s="57">
        <v>4543.7938727615838</v>
      </c>
      <c r="AA11" s="56">
        <v>274.8104020008559</v>
      </c>
    </row>
    <row r="12" spans="1:27" ht="15">
      <c r="A12" s="112">
        <v>3012030</v>
      </c>
      <c r="B12" s="112" t="s">
        <v>53</v>
      </c>
      <c r="C12" s="63" t="s">
        <v>53</v>
      </c>
      <c r="D12" s="60">
        <v>362</v>
      </c>
      <c r="E12" s="60">
        <v>361</v>
      </c>
      <c r="F12" s="60">
        <v>1441992.6757785685</v>
      </c>
      <c r="G12" s="60">
        <v>1821479.9146431803</v>
      </c>
      <c r="H12" s="60">
        <v>34348.969612742039</v>
      </c>
      <c r="I12" s="60">
        <v>1787130.9450304382</v>
      </c>
      <c r="J12" s="60">
        <v>345138.26925186976</v>
      </c>
      <c r="K12" s="60">
        <v>-256616.93074906844</v>
      </c>
      <c r="L12" s="62">
        <v>1564862.9838941118</v>
      </c>
      <c r="M12" s="62">
        <v>21948.291645617581</v>
      </c>
      <c r="N12" s="100">
        <v>1542914.6922484941</v>
      </c>
      <c r="O12" s="61">
        <v>100922.01646992564</v>
      </c>
      <c r="P12" s="77">
        <v>5000.41</v>
      </c>
      <c r="Q12" s="107">
        <v>95921.606469925639</v>
      </c>
      <c r="R12" s="60">
        <v>-1</v>
      </c>
      <c r="S12" s="59">
        <v>6.652017592123699E-2</v>
      </c>
      <c r="T12" s="59"/>
      <c r="U12" s="57">
        <v>3983.4051817087529</v>
      </c>
      <c r="V12" s="57">
        <v>4334.8005094019718</v>
      </c>
      <c r="W12" s="57">
        <v>4274.0019175858561</v>
      </c>
      <c r="X12" s="59">
        <v>7.2951839599818574E-2</v>
      </c>
      <c r="Y12" s="58">
        <v>290.59673587710313</v>
      </c>
      <c r="Z12" s="57">
        <v>4260.1503663393196</v>
      </c>
      <c r="AA12" s="56">
        <v>276.74518463056665</v>
      </c>
    </row>
    <row r="13" spans="1:27" ht="15">
      <c r="A13" s="112">
        <v>3012033</v>
      </c>
      <c r="B13" s="112" t="s">
        <v>52</v>
      </c>
      <c r="C13" s="63" t="s">
        <v>52</v>
      </c>
      <c r="D13" s="60">
        <v>817</v>
      </c>
      <c r="E13" s="60">
        <v>835</v>
      </c>
      <c r="F13" s="60">
        <v>3356986.3589149988</v>
      </c>
      <c r="G13" s="60">
        <v>4033518.6815477703</v>
      </c>
      <c r="H13" s="60">
        <v>79449.832760774516</v>
      </c>
      <c r="I13" s="60">
        <v>3954068.8487869957</v>
      </c>
      <c r="J13" s="60">
        <v>597082.48987199692</v>
      </c>
      <c r="K13" s="60">
        <v>-290088.20024637383</v>
      </c>
      <c r="L13" s="62">
        <v>3743430.4813013966</v>
      </c>
      <c r="M13" s="62">
        <v>50766.824166456172</v>
      </c>
      <c r="N13" s="100">
        <v>3692663.6571349404</v>
      </c>
      <c r="O13" s="61">
        <v>335677.29821994156</v>
      </c>
      <c r="P13" s="77">
        <v>24258.799999999988</v>
      </c>
      <c r="Q13" s="107">
        <v>311418.49821994157</v>
      </c>
      <c r="R13" s="60">
        <v>18</v>
      </c>
      <c r="S13" s="59">
        <v>9.2767281401939974E-2</v>
      </c>
      <c r="T13" s="59"/>
      <c r="U13" s="57">
        <v>4108.9184319645028</v>
      </c>
      <c r="V13" s="57">
        <v>4483.1502770076604</v>
      </c>
      <c r="W13" s="57">
        <v>4422.3516851915456</v>
      </c>
      <c r="X13" s="59">
        <v>7.6281205971077917E-2</v>
      </c>
      <c r="Y13" s="58">
        <v>313.43325322704277</v>
      </c>
      <c r="Z13" s="57">
        <v>4393.2992301017248</v>
      </c>
      <c r="AA13" s="56">
        <v>284.38079813722197</v>
      </c>
    </row>
    <row r="14" spans="1:27" ht="15">
      <c r="A14" s="112">
        <v>3012042</v>
      </c>
      <c r="B14" s="112" t="s">
        <v>51</v>
      </c>
      <c r="C14" s="63" t="s">
        <v>51</v>
      </c>
      <c r="D14" s="60">
        <v>259</v>
      </c>
      <c r="E14" s="60">
        <v>252</v>
      </c>
      <c r="F14" s="60">
        <v>1129362.0092577823</v>
      </c>
      <c r="G14" s="60">
        <v>1307951.5026096485</v>
      </c>
      <c r="H14" s="60">
        <v>23977.674078700813</v>
      </c>
      <c r="I14" s="60">
        <v>1283973.8285309477</v>
      </c>
      <c r="J14" s="60">
        <v>154611.81927316543</v>
      </c>
      <c r="K14" s="60">
        <v>-111790.4543658232</v>
      </c>
      <c r="L14" s="62">
        <v>1196161.0482438253</v>
      </c>
      <c r="M14" s="62">
        <v>15321.245137661024</v>
      </c>
      <c r="N14" s="100">
        <v>1180839.8031061643</v>
      </c>
      <c r="O14" s="61">
        <v>51477.793848382076</v>
      </c>
      <c r="P14" s="77">
        <v>6786.2999999999956</v>
      </c>
      <c r="Q14" s="107">
        <v>44691.493848382081</v>
      </c>
      <c r="R14" s="60">
        <v>-7</v>
      </c>
      <c r="S14" s="59">
        <v>3.9572336843306223E-2</v>
      </c>
      <c r="T14" s="59"/>
      <c r="U14" s="57">
        <v>4360.4710782153752</v>
      </c>
      <c r="V14" s="57">
        <v>4746.6708263643859</v>
      </c>
      <c r="W14" s="57">
        <v>4685.8722345482711</v>
      </c>
      <c r="X14" s="59">
        <v>7.4625229819451966E-2</v>
      </c>
      <c r="Y14" s="58">
        <v>325.40115633289588</v>
      </c>
      <c r="Z14" s="57">
        <v>4658.9424726435091</v>
      </c>
      <c r="AA14" s="56">
        <v>298.47139442813386</v>
      </c>
    </row>
    <row r="15" spans="1:27" ht="15">
      <c r="A15" s="112">
        <v>3012043</v>
      </c>
      <c r="B15" s="112" t="s">
        <v>50</v>
      </c>
      <c r="C15" s="63" t="s">
        <v>50</v>
      </c>
      <c r="D15" s="60">
        <v>252</v>
      </c>
      <c r="E15" s="60">
        <v>252</v>
      </c>
      <c r="F15" s="60">
        <v>1282267.7090913977</v>
      </c>
      <c r="G15" s="60">
        <v>1305946.0685868312</v>
      </c>
      <c r="H15" s="60">
        <v>23977.674078700813</v>
      </c>
      <c r="I15" s="60">
        <v>1281968.3945081304</v>
      </c>
      <c r="J15" s="60">
        <v>-299.31458326731808</v>
      </c>
      <c r="K15" s="60">
        <v>0</v>
      </c>
      <c r="L15" s="62">
        <v>1305946.0685868312</v>
      </c>
      <c r="M15" s="62">
        <v>15321.245137661024</v>
      </c>
      <c r="N15" s="100">
        <v>1290624.8234491702</v>
      </c>
      <c r="O15" s="61">
        <v>8357.1143577725161</v>
      </c>
      <c r="P15" s="77">
        <v>4636.489999999998</v>
      </c>
      <c r="Q15" s="107">
        <v>3720.6243577725181</v>
      </c>
      <c r="R15" s="60">
        <v>0</v>
      </c>
      <c r="S15" s="59">
        <v>2.9015971714743687E-3</v>
      </c>
      <c r="T15" s="59"/>
      <c r="U15" s="57">
        <v>5088.3639249658636</v>
      </c>
      <c r="V15" s="57">
        <v>5182.3256689953623</v>
      </c>
      <c r="W15" s="57">
        <v>5121.5270771792466</v>
      </c>
      <c r="X15" s="59">
        <v>6.5174489683548888E-3</v>
      </c>
      <c r="Y15" s="58">
        <v>33.163152213383</v>
      </c>
      <c r="Z15" s="57">
        <v>5103.1283073379773</v>
      </c>
      <c r="AA15" s="56">
        <v>14.764382372113687</v>
      </c>
    </row>
    <row r="16" spans="1:27" ht="15">
      <c r="A16" s="112">
        <v>3012047</v>
      </c>
      <c r="B16" s="112" t="s">
        <v>98</v>
      </c>
      <c r="C16" s="63" t="s">
        <v>49</v>
      </c>
      <c r="D16" s="60">
        <v>655</v>
      </c>
      <c r="E16" s="60">
        <v>674</v>
      </c>
      <c r="F16" s="60">
        <v>2720451.8513959269</v>
      </c>
      <c r="G16" s="60">
        <v>3181399.9214528315</v>
      </c>
      <c r="H16" s="60">
        <v>64130.763210493438</v>
      </c>
      <c r="I16" s="60">
        <v>3117269.1582423379</v>
      </c>
      <c r="J16" s="60">
        <v>396817.30684641097</v>
      </c>
      <c r="K16" s="60">
        <v>-135719.53098548754</v>
      </c>
      <c r="L16" s="62">
        <v>3045680.3904673439</v>
      </c>
      <c r="M16" s="62">
        <v>40978.250884061628</v>
      </c>
      <c r="N16" s="100">
        <v>3004702.1395832822</v>
      </c>
      <c r="O16" s="61">
        <v>284250.28818735527</v>
      </c>
      <c r="P16" s="77">
        <v>13438.099999999999</v>
      </c>
      <c r="Q16" s="107">
        <v>270812.18818735529</v>
      </c>
      <c r="R16" s="60">
        <v>19</v>
      </c>
      <c r="S16" s="59">
        <v>9.9546767588772164E-2</v>
      </c>
      <c r="T16" s="59"/>
      <c r="U16" s="57">
        <v>4153.3616051846211</v>
      </c>
      <c r="V16" s="57">
        <v>4518.8136357082249</v>
      </c>
      <c r="W16" s="57">
        <v>4458.01504389211</v>
      </c>
      <c r="X16" s="59">
        <v>7.335105094803003E-2</v>
      </c>
      <c r="Y16" s="58">
        <v>304.65343870748893</v>
      </c>
      <c r="Z16" s="57">
        <v>4438.0772100642171</v>
      </c>
      <c r="AA16" s="56">
        <v>284.71560487959596</v>
      </c>
    </row>
    <row r="17" spans="1:27" ht="15">
      <c r="A17" s="112">
        <v>3012052</v>
      </c>
      <c r="B17" s="112" t="s">
        <v>48</v>
      </c>
      <c r="C17" s="63" t="s">
        <v>48</v>
      </c>
      <c r="D17" s="60">
        <v>327</v>
      </c>
      <c r="E17" s="60">
        <v>336</v>
      </c>
      <c r="F17" s="60">
        <v>1590712.0251029588</v>
      </c>
      <c r="G17" s="60">
        <v>1694401.2145849383</v>
      </c>
      <c r="H17" s="60">
        <v>31970.232104934417</v>
      </c>
      <c r="I17" s="60">
        <v>1662430.9824800037</v>
      </c>
      <c r="J17" s="60">
        <v>71718.95737704495</v>
      </c>
      <c r="K17" s="60">
        <v>0</v>
      </c>
      <c r="L17" s="62">
        <v>1694401.2145849383</v>
      </c>
      <c r="M17" s="62">
        <v>20428.3268502147</v>
      </c>
      <c r="N17" s="100">
        <v>1673972.8877347235</v>
      </c>
      <c r="O17" s="61">
        <v>83260.862631764729</v>
      </c>
      <c r="P17" s="77">
        <v>15005.609999999993</v>
      </c>
      <c r="Q17" s="107">
        <v>68255.252631764743</v>
      </c>
      <c r="R17" s="60">
        <v>9</v>
      </c>
      <c r="S17" s="59">
        <v>4.2908616741831017E-2</v>
      </c>
      <c r="T17" s="59"/>
      <c r="U17" s="57">
        <v>4864.5627678989567</v>
      </c>
      <c r="V17" s="57">
        <v>5042.8607576932682</v>
      </c>
      <c r="W17" s="57">
        <v>4982.0621658771533</v>
      </c>
      <c r="X17" s="59">
        <v>2.4154153946490352E-2</v>
      </c>
      <c r="Y17" s="58">
        <v>117.49939797819661</v>
      </c>
      <c r="Z17" s="57">
        <v>4937.4026123057247</v>
      </c>
      <c r="AA17" s="56">
        <v>72.839844406767952</v>
      </c>
    </row>
    <row r="18" spans="1:27" ht="15">
      <c r="A18" s="112">
        <v>3012055</v>
      </c>
      <c r="B18" s="112" t="s">
        <v>47</v>
      </c>
      <c r="C18" s="63" t="s">
        <v>47</v>
      </c>
      <c r="D18" s="60">
        <v>440</v>
      </c>
      <c r="E18" s="60">
        <v>442</v>
      </c>
      <c r="F18" s="60">
        <v>1857202.9163639643</v>
      </c>
      <c r="G18" s="60">
        <v>2149113.7399357199</v>
      </c>
      <c r="H18" s="60">
        <v>42056.079138038724</v>
      </c>
      <c r="I18" s="60">
        <v>2107057.6607976812</v>
      </c>
      <c r="J18" s="60">
        <v>249854.74443371687</v>
      </c>
      <c r="K18" s="60">
        <v>-119476.23374706303</v>
      </c>
      <c r="L18" s="62">
        <v>2029637.5061886569</v>
      </c>
      <c r="M18" s="62">
        <v>26872.97758272291</v>
      </c>
      <c r="N18" s="100">
        <v>2002764.528605934</v>
      </c>
      <c r="O18" s="61">
        <v>145561.61224196968</v>
      </c>
      <c r="P18" s="77">
        <v>15725.775216138165</v>
      </c>
      <c r="Q18" s="107">
        <v>129835.83702583151</v>
      </c>
      <c r="R18" s="60">
        <v>2</v>
      </c>
      <c r="S18" s="59">
        <v>6.9909343713515371E-2</v>
      </c>
      <c r="T18" s="59"/>
      <c r="U18" s="57">
        <v>4220.91571900901</v>
      </c>
      <c r="V18" s="57">
        <v>4591.9400592503553</v>
      </c>
      <c r="W18" s="57">
        <v>4531.1414674342395</v>
      </c>
      <c r="X18" s="59">
        <v>7.3497261987042137E-2</v>
      </c>
      <c r="Y18" s="58">
        <v>310.22574842522954</v>
      </c>
      <c r="Z18" s="57">
        <v>4495.5627904746507</v>
      </c>
      <c r="AA18" s="56">
        <v>274.64707146564069</v>
      </c>
    </row>
    <row r="19" spans="1:27" ht="15">
      <c r="A19" s="112">
        <v>3012056</v>
      </c>
      <c r="B19" s="112" t="s">
        <v>46</v>
      </c>
      <c r="C19" s="63" t="s">
        <v>46</v>
      </c>
      <c r="D19" s="60">
        <v>412</v>
      </c>
      <c r="E19" s="60">
        <v>415</v>
      </c>
      <c r="F19" s="60">
        <v>1769194.4758431183</v>
      </c>
      <c r="G19" s="60">
        <v>2059106.2598130901</v>
      </c>
      <c r="H19" s="60">
        <v>39487.042629606498</v>
      </c>
      <c r="I19" s="60">
        <v>2019619.2171834835</v>
      </c>
      <c r="J19" s="60">
        <v>250424.74134036526</v>
      </c>
      <c r="K19" s="60">
        <v>-120724.82457653854</v>
      </c>
      <c r="L19" s="62">
        <v>1938381.4352365516</v>
      </c>
      <c r="M19" s="62">
        <v>25231.415603687798</v>
      </c>
      <c r="N19" s="100">
        <v>1913150.0196328638</v>
      </c>
      <c r="O19" s="61">
        <v>143955.54378974554</v>
      </c>
      <c r="P19" s="77">
        <v>14164.220000000001</v>
      </c>
      <c r="Q19" s="107">
        <v>129791.32378974554</v>
      </c>
      <c r="R19" s="60">
        <v>3</v>
      </c>
      <c r="S19" s="59">
        <v>7.3361818365328582E-2</v>
      </c>
      <c r="T19" s="59"/>
      <c r="U19" s="57">
        <v>4294.1613491337821</v>
      </c>
      <c r="V19" s="57">
        <v>4670.7986391242202</v>
      </c>
      <c r="W19" s="57">
        <v>4610.0000473081054</v>
      </c>
      <c r="X19" s="59">
        <v>7.3550729116881999E-2</v>
      </c>
      <c r="Y19" s="58">
        <v>315.83869817432333</v>
      </c>
      <c r="Z19" s="57">
        <v>4575.8693967056961</v>
      </c>
      <c r="AA19" s="56">
        <v>281.70804757191399</v>
      </c>
    </row>
    <row r="20" spans="1:27" ht="15">
      <c r="A20" s="112">
        <v>3012059</v>
      </c>
      <c r="B20" s="112" t="s">
        <v>45</v>
      </c>
      <c r="C20" s="63" t="s">
        <v>45</v>
      </c>
      <c r="D20" s="60">
        <v>659</v>
      </c>
      <c r="E20" s="60">
        <v>756</v>
      </c>
      <c r="F20" s="60">
        <v>2961510.9675825415</v>
      </c>
      <c r="G20" s="60">
        <v>3679376.1255621985</v>
      </c>
      <c r="H20" s="60">
        <v>71933.022236102435</v>
      </c>
      <c r="I20" s="60">
        <v>3607443.1033260962</v>
      </c>
      <c r="J20" s="60">
        <v>645932.13574355468</v>
      </c>
      <c r="K20" s="60">
        <v>-8810.4633240527146</v>
      </c>
      <c r="L20" s="62">
        <v>3670565.6622381457</v>
      </c>
      <c r="M20" s="62">
        <v>45963.735412983071</v>
      </c>
      <c r="N20" s="100">
        <v>3624601.9268251625</v>
      </c>
      <c r="O20" s="61">
        <v>663090.95924262097</v>
      </c>
      <c r="P20" s="77">
        <v>38899.810000000005</v>
      </c>
      <c r="Q20" s="107">
        <v>624191.14924262092</v>
      </c>
      <c r="R20" s="60">
        <v>97</v>
      </c>
      <c r="S20" s="59">
        <v>0.21076779930082221</v>
      </c>
      <c r="T20" s="59"/>
      <c r="U20" s="57">
        <v>4493.9468400342057</v>
      </c>
      <c r="V20" s="57">
        <v>4855.2455849710923</v>
      </c>
      <c r="W20" s="57">
        <v>4794.4469931549766</v>
      </c>
      <c r="X20" s="59">
        <v>6.6867758746893324E-2</v>
      </c>
      <c r="Y20" s="58">
        <v>300.50015312077085</v>
      </c>
      <c r="Z20" s="57">
        <v>4742.9922180227013</v>
      </c>
      <c r="AA20" s="56">
        <v>249.0453779884956</v>
      </c>
    </row>
    <row r="21" spans="1:27" ht="15">
      <c r="A21" s="112">
        <v>3012060</v>
      </c>
      <c r="B21" s="112" t="s">
        <v>44</v>
      </c>
      <c r="C21" s="63" t="s">
        <v>44</v>
      </c>
      <c r="D21" s="60">
        <v>242</v>
      </c>
      <c r="E21" s="60">
        <v>240</v>
      </c>
      <c r="F21" s="60">
        <v>1079513.3188531252</v>
      </c>
      <c r="G21" s="60">
        <v>1228842.955531301</v>
      </c>
      <c r="H21" s="60">
        <v>22835.880074953155</v>
      </c>
      <c r="I21" s="60">
        <v>1206007.0754563478</v>
      </c>
      <c r="J21" s="60">
        <v>126493.75660322257</v>
      </c>
      <c r="K21" s="60">
        <v>-67468.719732972488</v>
      </c>
      <c r="L21" s="62">
        <v>1161374.2357983284</v>
      </c>
      <c r="M21" s="62">
        <v>14591.662035867643</v>
      </c>
      <c r="N21" s="100">
        <v>1146782.5737624608</v>
      </c>
      <c r="O21" s="61">
        <v>67269.254909335636</v>
      </c>
      <c r="P21" s="77">
        <v>1544.1999999999971</v>
      </c>
      <c r="Q21" s="107">
        <v>65725.054909335639</v>
      </c>
      <c r="R21" s="60">
        <v>-2</v>
      </c>
      <c r="S21" s="59">
        <v>6.0883968508292169E-2</v>
      </c>
      <c r="T21" s="59"/>
      <c r="U21" s="57">
        <v>4460.7988382360545</v>
      </c>
      <c r="V21" s="57">
        <v>4839.0593158263682</v>
      </c>
      <c r="W21" s="57">
        <v>4778.2607240102534</v>
      </c>
      <c r="X21" s="59">
        <v>7.1167048164793217E-2</v>
      </c>
      <c r="Y21" s="58">
        <v>317.46188577419889</v>
      </c>
      <c r="Z21" s="57">
        <v>4771.8265573435874</v>
      </c>
      <c r="AA21" s="56">
        <v>311.0277191075329</v>
      </c>
    </row>
    <row r="22" spans="1:27" ht="15">
      <c r="A22" s="112">
        <v>3012061</v>
      </c>
      <c r="B22" s="112" t="s">
        <v>43</v>
      </c>
      <c r="C22" s="63" t="s">
        <v>43</v>
      </c>
      <c r="D22" s="60">
        <v>273</v>
      </c>
      <c r="E22" s="60">
        <v>313</v>
      </c>
      <c r="F22" s="60">
        <v>1251525.4112962163</v>
      </c>
      <c r="G22" s="60">
        <v>1552900.4290897434</v>
      </c>
      <c r="H22" s="60">
        <v>29781.793597751406</v>
      </c>
      <c r="I22" s="60">
        <v>1523118.6354919921</v>
      </c>
      <c r="J22" s="60">
        <v>271593.22419577581</v>
      </c>
      <c r="K22" s="60">
        <v>-21075.729387878848</v>
      </c>
      <c r="L22" s="62">
        <v>1531824.6997018645</v>
      </c>
      <c r="M22" s="62">
        <v>19029.959238444051</v>
      </c>
      <c r="N22" s="100">
        <v>1512794.7404634205</v>
      </c>
      <c r="O22" s="61">
        <v>261269.32916720421</v>
      </c>
      <c r="P22" s="77">
        <v>15443.93</v>
      </c>
      <c r="Q22" s="107">
        <v>245825.39916720422</v>
      </c>
      <c r="R22" s="60">
        <v>40</v>
      </c>
      <c r="S22" s="59">
        <v>0.1964206215458307</v>
      </c>
      <c r="T22" s="59"/>
      <c r="U22" s="57">
        <v>4584.3421659202058</v>
      </c>
      <c r="V22" s="57">
        <v>4894.0086252455731</v>
      </c>
      <c r="W22" s="57">
        <v>4833.2100334294582</v>
      </c>
      <c r="X22" s="59">
        <v>5.428649487800561E-2</v>
      </c>
      <c r="Y22" s="58">
        <v>248.86786750925239</v>
      </c>
      <c r="Z22" s="57">
        <v>4783.8684040364878</v>
      </c>
      <c r="AA22" s="56">
        <v>199.526238116282</v>
      </c>
    </row>
    <row r="23" spans="1:27" ht="15">
      <c r="A23" s="112">
        <v>3012062</v>
      </c>
      <c r="B23" s="112" t="s">
        <v>42</v>
      </c>
      <c r="C23" s="63" t="s">
        <v>42</v>
      </c>
      <c r="D23" s="60">
        <v>377</v>
      </c>
      <c r="E23" s="60">
        <v>409</v>
      </c>
      <c r="F23" s="60">
        <v>1598611.828844748</v>
      </c>
      <c r="G23" s="60">
        <v>1980936.8794837545</v>
      </c>
      <c r="H23" s="60">
        <v>38916.145627732665</v>
      </c>
      <c r="I23" s="60">
        <v>1942020.7338560219</v>
      </c>
      <c r="J23" s="60">
        <v>343408.90501127392</v>
      </c>
      <c r="K23" s="60">
        <v>-108063.73424774733</v>
      </c>
      <c r="L23" s="62">
        <v>1872873.1452360072</v>
      </c>
      <c r="M23" s="62">
        <v>24866.624052791107</v>
      </c>
      <c r="N23" s="100">
        <v>1848006.521183216</v>
      </c>
      <c r="O23" s="61">
        <v>249394.69233846804</v>
      </c>
      <c r="P23" s="77">
        <v>24760.959999999999</v>
      </c>
      <c r="Q23" s="107">
        <v>224633.73233846805</v>
      </c>
      <c r="R23" s="60">
        <v>32</v>
      </c>
      <c r="S23" s="59">
        <v>0.14051799710552734</v>
      </c>
      <c r="T23" s="59"/>
      <c r="U23" s="57">
        <v>4240.3496786332835</v>
      </c>
      <c r="V23" s="57">
        <v>4579.1519443423158</v>
      </c>
      <c r="W23" s="57">
        <v>4518.3533525262001</v>
      </c>
      <c r="X23" s="59">
        <v>6.5561497273149555E-2</v>
      </c>
      <c r="Y23" s="58">
        <v>278.00367389291659</v>
      </c>
      <c r="Z23" s="57">
        <v>4457.8131080274234</v>
      </c>
      <c r="AA23" s="56">
        <v>217.46342939413989</v>
      </c>
    </row>
    <row r="24" spans="1:27" ht="15">
      <c r="A24" s="112">
        <v>3012063</v>
      </c>
      <c r="B24" s="112" t="s">
        <v>41</v>
      </c>
      <c r="C24" s="63" t="s">
        <v>41</v>
      </c>
      <c r="D24" s="60">
        <v>738</v>
      </c>
      <c r="E24" s="60">
        <v>828</v>
      </c>
      <c r="F24" s="60">
        <v>3309531.7197995158</v>
      </c>
      <c r="G24" s="60">
        <v>4069736.473734343</v>
      </c>
      <c r="H24" s="60">
        <v>78783.786258588385</v>
      </c>
      <c r="I24" s="60">
        <v>3990952.6874757544</v>
      </c>
      <c r="J24" s="60">
        <v>681420.96767623862</v>
      </c>
      <c r="K24" s="60">
        <v>-44871.772064425291</v>
      </c>
      <c r="L24" s="62">
        <v>4024864.7016699174</v>
      </c>
      <c r="M24" s="62">
        <v>50341.234023743367</v>
      </c>
      <c r="N24" s="100">
        <v>3974523.4676461741</v>
      </c>
      <c r="O24" s="61">
        <v>664991.74784665834</v>
      </c>
      <c r="P24" s="77">
        <v>54186.200000000012</v>
      </c>
      <c r="Q24" s="107">
        <v>610805.54784665839</v>
      </c>
      <c r="R24" s="60">
        <v>90</v>
      </c>
      <c r="S24" s="59">
        <v>0.18455950858318398</v>
      </c>
      <c r="T24" s="59"/>
      <c r="U24" s="57">
        <v>4484.4603249315933</v>
      </c>
      <c r="V24" s="57">
        <v>4860.947707330818</v>
      </c>
      <c r="W24" s="57">
        <v>4800.1491155147032</v>
      </c>
      <c r="X24" s="59">
        <v>7.0396160899901708E-2</v>
      </c>
      <c r="Y24" s="58">
        <v>315.68879058310995</v>
      </c>
      <c r="Z24" s="57">
        <v>4734.7068449833023</v>
      </c>
      <c r="AA24" s="56">
        <v>250.24652005170901</v>
      </c>
    </row>
    <row r="25" spans="1:27" ht="15">
      <c r="A25" s="112">
        <v>3012064</v>
      </c>
      <c r="B25" s="112" t="s">
        <v>40</v>
      </c>
      <c r="C25" s="63" t="s">
        <v>40</v>
      </c>
      <c r="D25" s="60">
        <v>417</v>
      </c>
      <c r="E25" s="60">
        <v>469</v>
      </c>
      <c r="F25" s="60">
        <v>1679197.9423255904</v>
      </c>
      <c r="G25" s="60">
        <v>2226631.116914222</v>
      </c>
      <c r="H25" s="60">
        <v>44625.115646470957</v>
      </c>
      <c r="I25" s="60">
        <v>2182006.0012677512</v>
      </c>
      <c r="J25" s="60">
        <v>502808.0589421608</v>
      </c>
      <c r="K25" s="60">
        <v>-190929.33716678413</v>
      </c>
      <c r="L25" s="62">
        <v>2035701.7797474379</v>
      </c>
      <c r="M25" s="62">
        <v>28514.539561758018</v>
      </c>
      <c r="N25" s="100">
        <v>2007187.2401856799</v>
      </c>
      <c r="O25" s="61">
        <v>327989.29786008946</v>
      </c>
      <c r="P25" s="77">
        <v>17639.520000000004</v>
      </c>
      <c r="Q25" s="107">
        <v>310349.77786008944</v>
      </c>
      <c r="R25" s="60">
        <v>52</v>
      </c>
      <c r="S25" s="59">
        <v>0.18482024664124663</v>
      </c>
      <c r="T25" s="59"/>
      <c r="U25" s="57">
        <v>4026.8535787184423</v>
      </c>
      <c r="V25" s="57">
        <v>4340.5155218495474</v>
      </c>
      <c r="W25" s="57">
        <v>4279.7169300334326</v>
      </c>
      <c r="X25" s="59">
        <v>6.279427507653873E-2</v>
      </c>
      <c r="Y25" s="58">
        <v>252.86335131499027</v>
      </c>
      <c r="Z25" s="57">
        <v>4242.1060131890827</v>
      </c>
      <c r="AA25" s="56">
        <v>215.25243447064031</v>
      </c>
    </row>
    <row r="26" spans="1:27" ht="15">
      <c r="A26" s="112">
        <v>3012065</v>
      </c>
      <c r="B26" s="112" t="s">
        <v>39</v>
      </c>
      <c r="C26" s="63" t="s">
        <v>39</v>
      </c>
      <c r="D26" s="60">
        <v>422</v>
      </c>
      <c r="E26" s="60">
        <v>451</v>
      </c>
      <c r="F26" s="60">
        <v>1817516.1176371765</v>
      </c>
      <c r="G26" s="60">
        <v>2156637.4495534594</v>
      </c>
      <c r="H26" s="60">
        <v>42912.424640849466</v>
      </c>
      <c r="I26" s="60">
        <v>2113725.0249126097</v>
      </c>
      <c r="J26" s="60">
        <v>296208.90727543319</v>
      </c>
      <c r="K26" s="60">
        <v>-55557.666087170568</v>
      </c>
      <c r="L26" s="62">
        <v>2101079.7834662888</v>
      </c>
      <c r="M26" s="62">
        <v>27420.164909067946</v>
      </c>
      <c r="N26" s="100">
        <v>2073659.6185572208</v>
      </c>
      <c r="O26" s="61">
        <v>256143.50092004426</v>
      </c>
      <c r="P26" s="77">
        <v>19738.82</v>
      </c>
      <c r="Q26" s="107">
        <v>236404.68092004425</v>
      </c>
      <c r="R26" s="60">
        <v>29</v>
      </c>
      <c r="S26" s="59">
        <v>0.13007019779685761</v>
      </c>
      <c r="T26" s="59"/>
      <c r="U26" s="57">
        <v>4306.9102313677167</v>
      </c>
      <c r="V26" s="57">
        <v>4658.7134888387782</v>
      </c>
      <c r="W26" s="57">
        <v>4597.9148970226624</v>
      </c>
      <c r="X26" s="59">
        <v>6.7566921533568469E-2</v>
      </c>
      <c r="Y26" s="58">
        <v>291.00466565494571</v>
      </c>
      <c r="Z26" s="57">
        <v>4554.148112100268</v>
      </c>
      <c r="AA26" s="56">
        <v>247.23788073255128</v>
      </c>
    </row>
    <row r="27" spans="1:27" ht="15">
      <c r="A27" s="112">
        <v>3012066</v>
      </c>
      <c r="B27" s="112" t="s">
        <v>38</v>
      </c>
      <c r="C27" s="63" t="s">
        <v>38</v>
      </c>
      <c r="D27" s="60">
        <v>409</v>
      </c>
      <c r="E27" s="60">
        <v>411</v>
      </c>
      <c r="F27" s="60">
        <v>1697921.4882487063</v>
      </c>
      <c r="G27" s="60">
        <v>1991586.9054777906</v>
      </c>
      <c r="H27" s="60">
        <v>39106.444628357276</v>
      </c>
      <c r="I27" s="60">
        <v>1952480.4608494334</v>
      </c>
      <c r="J27" s="60">
        <v>254558.97260072711</v>
      </c>
      <c r="K27" s="60">
        <v>-134671.07971949634</v>
      </c>
      <c r="L27" s="62">
        <v>1856915.8257582942</v>
      </c>
      <c r="M27" s="62">
        <v>24988.221236423338</v>
      </c>
      <c r="N27" s="100">
        <v>1831927.6045218708</v>
      </c>
      <c r="O27" s="61">
        <v>134006.11627316452</v>
      </c>
      <c r="P27" s="77">
        <v>8940.0599999999977</v>
      </c>
      <c r="Q27" s="107">
        <v>125066.05627316452</v>
      </c>
      <c r="R27" s="60">
        <v>2</v>
      </c>
      <c r="S27" s="59">
        <v>7.3658327042060046E-2</v>
      </c>
      <c r="T27" s="59"/>
      <c r="U27" s="57">
        <v>4151.3972817816784</v>
      </c>
      <c r="V27" s="57">
        <v>4518.043371674682</v>
      </c>
      <c r="W27" s="57">
        <v>4457.2447798585663</v>
      </c>
      <c r="X27" s="59">
        <v>7.36733868905039E-2</v>
      </c>
      <c r="Y27" s="58">
        <v>305.84749807688786</v>
      </c>
      <c r="Z27" s="57">
        <v>4435.4928090556468</v>
      </c>
      <c r="AA27" s="56">
        <v>284.0955272739684</v>
      </c>
    </row>
    <row r="28" spans="1:27" ht="15">
      <c r="A28" s="112">
        <v>3012067</v>
      </c>
      <c r="B28" s="112" t="s">
        <v>37</v>
      </c>
      <c r="C28" s="63" t="s">
        <v>37</v>
      </c>
      <c r="D28" s="60">
        <v>707</v>
      </c>
      <c r="E28" s="60">
        <v>826</v>
      </c>
      <c r="F28" s="60">
        <v>3178875.4671718436</v>
      </c>
      <c r="G28" s="60">
        <v>4133882.6305757924</v>
      </c>
      <c r="H28" s="60">
        <v>78593.487257963774</v>
      </c>
      <c r="I28" s="60">
        <v>4055289.1433178284</v>
      </c>
      <c r="J28" s="60">
        <v>876413.67614598479</v>
      </c>
      <c r="K28" s="60">
        <v>-137253.57752083967</v>
      </c>
      <c r="L28" s="62">
        <v>3996629.0530549525</v>
      </c>
      <c r="M28" s="62">
        <v>50219.636840111139</v>
      </c>
      <c r="N28" s="100">
        <v>3946409.4162148414</v>
      </c>
      <c r="O28" s="61">
        <v>767533.94904299779</v>
      </c>
      <c r="P28" s="77">
        <v>35054.240000000005</v>
      </c>
      <c r="Q28" s="107">
        <v>732479.7090429978</v>
      </c>
      <c r="R28" s="60">
        <v>119</v>
      </c>
      <c r="S28" s="59">
        <v>0.23042101416280533</v>
      </c>
      <c r="T28" s="59"/>
      <c r="U28" s="57">
        <v>4496.2877894934136</v>
      </c>
      <c r="V28" s="57">
        <v>4838.5339625362622</v>
      </c>
      <c r="W28" s="57">
        <v>4777.7353707201473</v>
      </c>
      <c r="X28" s="59">
        <v>6.2595544236380779E-2</v>
      </c>
      <c r="Y28" s="58">
        <v>281.44758122673375</v>
      </c>
      <c r="Z28" s="57">
        <v>4735.2968235046501</v>
      </c>
      <c r="AA28" s="56">
        <v>239.00903401123651</v>
      </c>
    </row>
    <row r="29" spans="1:27" ht="15">
      <c r="A29" s="112">
        <v>3012068</v>
      </c>
      <c r="B29" s="112" t="s">
        <v>36</v>
      </c>
      <c r="C29" s="63" t="s">
        <v>36</v>
      </c>
      <c r="D29" s="60">
        <v>436</v>
      </c>
      <c r="E29" s="60">
        <v>431</v>
      </c>
      <c r="F29" s="60">
        <v>1847828.2156841296</v>
      </c>
      <c r="G29" s="60">
        <v>2091170.0444705565</v>
      </c>
      <c r="H29" s="60">
        <v>41009.434634603371</v>
      </c>
      <c r="I29" s="60">
        <v>2050160.6098359532</v>
      </c>
      <c r="J29" s="60">
        <v>202332.3941518236</v>
      </c>
      <c r="K29" s="60">
        <v>-100042.82871570199</v>
      </c>
      <c r="L29" s="62">
        <v>1991127.2157548545</v>
      </c>
      <c r="M29" s="62">
        <v>26204.193072745642</v>
      </c>
      <c r="N29" s="100">
        <v>1964923.0226821089</v>
      </c>
      <c r="O29" s="61">
        <v>117094.80699797929</v>
      </c>
      <c r="P29" s="77">
        <v>16220.419999999998</v>
      </c>
      <c r="Q29" s="107">
        <v>100874.38699797929</v>
      </c>
      <c r="R29" s="60">
        <v>-5</v>
      </c>
      <c r="S29" s="59">
        <v>5.4590781838793449E-2</v>
      </c>
      <c r="T29" s="59"/>
      <c r="U29" s="57">
        <v>4238.1381093672699</v>
      </c>
      <c r="V29" s="57">
        <v>4619.7847233291286</v>
      </c>
      <c r="W29" s="57">
        <v>4558.9861315130138</v>
      </c>
      <c r="X29" s="59">
        <v>7.5704947282533158E-2</v>
      </c>
      <c r="Y29" s="58">
        <v>320.84802214574393</v>
      </c>
      <c r="Z29" s="57">
        <v>4521.351746362202</v>
      </c>
      <c r="AA29" s="56">
        <v>283.21363699493213</v>
      </c>
    </row>
    <row r="30" spans="1:27" ht="15">
      <c r="A30" s="112">
        <v>3012069</v>
      </c>
      <c r="B30" s="112" t="s">
        <v>35</v>
      </c>
      <c r="C30" s="63" t="s">
        <v>35</v>
      </c>
      <c r="D30" s="60">
        <v>414</v>
      </c>
      <c r="E30" s="60">
        <v>411</v>
      </c>
      <c r="F30" s="60">
        <v>1766244.0978019666</v>
      </c>
      <c r="G30" s="60">
        <v>1975624.9772543928</v>
      </c>
      <c r="H30" s="60">
        <v>39106.444628357276</v>
      </c>
      <c r="I30" s="60">
        <v>1936518.5326260356</v>
      </c>
      <c r="J30" s="60">
        <v>170274.43482406903</v>
      </c>
      <c r="K30" s="60">
        <v>-66134.495517434989</v>
      </c>
      <c r="L30" s="62">
        <v>1909490.4817369578</v>
      </c>
      <c r="M30" s="62">
        <v>24988.221236423338</v>
      </c>
      <c r="N30" s="100">
        <v>1884502.2605005344</v>
      </c>
      <c r="O30" s="61">
        <v>118258.16269856784</v>
      </c>
      <c r="P30" s="77">
        <v>9176.1499999999942</v>
      </c>
      <c r="Q30" s="107">
        <v>109082.01269856785</v>
      </c>
      <c r="R30" s="60">
        <v>-3</v>
      </c>
      <c r="S30" s="59">
        <v>6.1759307693832845E-2</v>
      </c>
      <c r="T30" s="59"/>
      <c r="U30" s="57">
        <v>4266.290091309098</v>
      </c>
      <c r="V30" s="57">
        <v>4645.9622426689966</v>
      </c>
      <c r="W30" s="57">
        <v>4585.1636508528818</v>
      </c>
      <c r="X30" s="59">
        <v>7.4742587287574352E-2</v>
      </c>
      <c r="Y30" s="58">
        <v>318.87355954378381</v>
      </c>
      <c r="Z30" s="57">
        <v>4562.8372518261185</v>
      </c>
      <c r="AA30" s="56">
        <v>296.54716051702053</v>
      </c>
    </row>
    <row r="31" spans="1:27" ht="15">
      <c r="A31" s="112">
        <v>3012070</v>
      </c>
      <c r="B31" s="112" t="s">
        <v>34</v>
      </c>
      <c r="C31" s="63" t="s">
        <v>34</v>
      </c>
      <c r="D31" s="60">
        <v>468</v>
      </c>
      <c r="E31" s="60">
        <v>493</v>
      </c>
      <c r="F31" s="60">
        <v>1976483.3825571113</v>
      </c>
      <c r="G31" s="60">
        <v>2402608.1368182772</v>
      </c>
      <c r="H31" s="60">
        <v>46908.703653966273</v>
      </c>
      <c r="I31" s="60">
        <v>2355699.4331643111</v>
      </c>
      <c r="J31" s="60">
        <v>379216.05060719978</v>
      </c>
      <c r="K31" s="60">
        <v>-143794.29216964479</v>
      </c>
      <c r="L31" s="62">
        <v>2258813.8446486322</v>
      </c>
      <c r="M31" s="62">
        <v>29973.705765344781</v>
      </c>
      <c r="N31" s="100">
        <v>2228840.1388832876</v>
      </c>
      <c r="O31" s="61">
        <v>252356.75632617623</v>
      </c>
      <c r="P31" s="77">
        <v>12404.009999999995</v>
      </c>
      <c r="Q31" s="107">
        <v>239952.74632617622</v>
      </c>
      <c r="R31" s="60">
        <v>25</v>
      </c>
      <c r="S31" s="59">
        <v>0.12140387743393673</v>
      </c>
      <c r="T31" s="59"/>
      <c r="U31" s="57">
        <v>4223.2550909339989</v>
      </c>
      <c r="V31" s="57">
        <v>4581.7725043582805</v>
      </c>
      <c r="W31" s="57">
        <v>4520.9739125421656</v>
      </c>
      <c r="X31" s="59">
        <v>7.0495107493571837E-2</v>
      </c>
      <c r="Y31" s="58">
        <v>297.71882160816676</v>
      </c>
      <c r="Z31" s="57">
        <v>4495.8136488504824</v>
      </c>
      <c r="AA31" s="56">
        <v>272.55855791648355</v>
      </c>
    </row>
    <row r="32" spans="1:27" ht="15">
      <c r="A32" s="112">
        <v>3012071</v>
      </c>
      <c r="B32" s="112" t="s">
        <v>33</v>
      </c>
      <c r="C32" s="63" t="s">
        <v>33</v>
      </c>
      <c r="D32" s="60">
        <v>617</v>
      </c>
      <c r="E32" s="60">
        <v>640</v>
      </c>
      <c r="F32" s="60">
        <v>2749854.8602443528</v>
      </c>
      <c r="G32" s="60">
        <v>3060035.3527735518</v>
      </c>
      <c r="H32" s="60">
        <v>60895.680199875074</v>
      </c>
      <c r="I32" s="60">
        <v>2999139.6725736768</v>
      </c>
      <c r="J32" s="60">
        <v>249284.81232932396</v>
      </c>
      <c r="K32" s="60">
        <v>0</v>
      </c>
      <c r="L32" s="62">
        <v>3060035.3527735518</v>
      </c>
      <c r="M32" s="62">
        <v>38911.098762313712</v>
      </c>
      <c r="N32" s="100">
        <v>3021124.254011238</v>
      </c>
      <c r="O32" s="61">
        <v>271269.39376688516</v>
      </c>
      <c r="P32" s="77">
        <v>22313.53</v>
      </c>
      <c r="Q32" s="107">
        <v>248955.86376688516</v>
      </c>
      <c r="R32" s="60">
        <v>23</v>
      </c>
      <c r="S32" s="59">
        <v>9.0534183227678741E-2</v>
      </c>
      <c r="T32" s="59"/>
      <c r="U32" s="57">
        <v>4456.8150084997615</v>
      </c>
      <c r="V32" s="57">
        <v>4781.3052387086746</v>
      </c>
      <c r="W32" s="57">
        <v>4720.5066468925597</v>
      </c>
      <c r="X32" s="59">
        <v>5.9165937533844665E-2</v>
      </c>
      <c r="Y32" s="58">
        <v>263.69163839279827</v>
      </c>
      <c r="Z32" s="57">
        <v>4685.6417562675597</v>
      </c>
      <c r="AA32" s="56">
        <v>228.82674776779822</v>
      </c>
    </row>
    <row r="33" spans="1:27" ht="15">
      <c r="A33" s="112">
        <v>3012072</v>
      </c>
      <c r="B33" s="112" t="s">
        <v>32</v>
      </c>
      <c r="C33" s="63" t="s">
        <v>32</v>
      </c>
      <c r="D33" s="60">
        <v>434</v>
      </c>
      <c r="E33" s="60">
        <v>471</v>
      </c>
      <c r="F33" s="60">
        <v>1862381.4445837003</v>
      </c>
      <c r="G33" s="60">
        <v>2232392.8786473498</v>
      </c>
      <c r="H33" s="60">
        <v>44815.414647095567</v>
      </c>
      <c r="I33" s="60">
        <v>2187577.4640002544</v>
      </c>
      <c r="J33" s="60">
        <v>325196.01941655413</v>
      </c>
      <c r="K33" s="60">
        <v>-47011.772161442663</v>
      </c>
      <c r="L33" s="62">
        <v>2185381.106485907</v>
      </c>
      <c r="M33" s="62">
        <v>28636.136745390249</v>
      </c>
      <c r="N33" s="100">
        <v>2156744.9697405165</v>
      </c>
      <c r="O33" s="61">
        <v>294363.52515681623</v>
      </c>
      <c r="P33" s="77">
        <v>13490.890000000007</v>
      </c>
      <c r="Q33" s="107">
        <v>280872.63515681622</v>
      </c>
      <c r="R33" s="60">
        <v>37</v>
      </c>
      <c r="S33" s="59">
        <v>0.15081369929542007</v>
      </c>
      <c r="T33" s="59"/>
      <c r="U33" s="57">
        <v>4291.2014852158991</v>
      </c>
      <c r="V33" s="57">
        <v>4639.8749606919473</v>
      </c>
      <c r="W33" s="57">
        <v>4579.0763688758316</v>
      </c>
      <c r="X33" s="59">
        <v>6.7084914248776856E-2</v>
      </c>
      <c r="Y33" s="58">
        <v>287.87488365993249</v>
      </c>
      <c r="Z33" s="57">
        <v>4550.4332903195673</v>
      </c>
      <c r="AA33" s="56">
        <v>259.23180510366819</v>
      </c>
    </row>
    <row r="34" spans="1:27" ht="15">
      <c r="A34" s="112">
        <v>3012073</v>
      </c>
      <c r="B34" s="112" t="s">
        <v>31</v>
      </c>
      <c r="C34" s="63" t="s">
        <v>31</v>
      </c>
      <c r="D34" s="60">
        <v>623</v>
      </c>
      <c r="E34" s="60">
        <v>617</v>
      </c>
      <c r="F34" s="60">
        <v>2542547.0222680536</v>
      </c>
      <c r="G34" s="60">
        <v>2893240.2817749805</v>
      </c>
      <c r="H34" s="60">
        <v>58707.241692692071</v>
      </c>
      <c r="I34" s="60">
        <v>2834533.0400822884</v>
      </c>
      <c r="J34" s="60">
        <v>291986.01781423483</v>
      </c>
      <c r="K34" s="60">
        <v>-143171.02212183186</v>
      </c>
      <c r="L34" s="62">
        <v>2750069.2596531487</v>
      </c>
      <c r="M34" s="62">
        <v>37512.731150543063</v>
      </c>
      <c r="N34" s="100">
        <v>2712556.5285026059</v>
      </c>
      <c r="O34" s="61">
        <v>170009.50623455225</v>
      </c>
      <c r="P34" s="77">
        <v>10699.550000000003</v>
      </c>
      <c r="Q34" s="107">
        <v>159309.95623455226</v>
      </c>
      <c r="R34" s="60">
        <v>-6</v>
      </c>
      <c r="S34" s="59">
        <v>6.2657624358286756E-2</v>
      </c>
      <c r="T34" s="59"/>
      <c r="U34" s="57">
        <v>4081.1348672039385</v>
      </c>
      <c r="V34" s="57">
        <v>4457.1624953859782</v>
      </c>
      <c r="W34" s="57">
        <v>4396.3639035698634</v>
      </c>
      <c r="X34" s="59">
        <v>7.7240533974779965E-2</v>
      </c>
      <c r="Y34" s="58">
        <v>315.22903636592491</v>
      </c>
      <c r="Z34" s="57">
        <v>4379.0226555957961</v>
      </c>
      <c r="AA34" s="56">
        <v>297.88778839185761</v>
      </c>
    </row>
    <row r="35" spans="1:27" ht="15">
      <c r="A35" s="112">
        <v>3012074</v>
      </c>
      <c r="B35" s="112" t="s">
        <v>30</v>
      </c>
      <c r="C35" s="63" t="s">
        <v>30</v>
      </c>
      <c r="D35" s="60">
        <v>408</v>
      </c>
      <c r="E35" s="60">
        <v>451</v>
      </c>
      <c r="F35" s="60">
        <v>1693549.5770523709</v>
      </c>
      <c r="G35" s="60">
        <v>2206063.4202726013</v>
      </c>
      <c r="H35" s="60">
        <v>42912.424640849466</v>
      </c>
      <c r="I35" s="60">
        <v>2163150.9956317516</v>
      </c>
      <c r="J35" s="60">
        <v>469601.41857938073</v>
      </c>
      <c r="K35" s="60">
        <v>-185101.0832520593</v>
      </c>
      <c r="L35" s="62">
        <v>2020962.337020542</v>
      </c>
      <c r="M35" s="62">
        <v>27420.164909067946</v>
      </c>
      <c r="N35" s="100">
        <v>1993542.172111474</v>
      </c>
      <c r="O35" s="61">
        <v>299992.5950591031</v>
      </c>
      <c r="P35" s="77">
        <v>8877.4000000000015</v>
      </c>
      <c r="Q35" s="107">
        <v>291115.19505910308</v>
      </c>
      <c r="R35" s="60">
        <v>43</v>
      </c>
      <c r="S35" s="59">
        <v>0.17189647058681926</v>
      </c>
      <c r="T35" s="59"/>
      <c r="U35" s="57">
        <v>4150.8568065009094</v>
      </c>
      <c r="V35" s="57">
        <v>4481.0694834158357</v>
      </c>
      <c r="W35" s="57">
        <v>4420.2708915997209</v>
      </c>
      <c r="X35" s="59">
        <v>6.490565626760858E-2</v>
      </c>
      <c r="Y35" s="58">
        <v>269.41408509881148</v>
      </c>
      <c r="Z35" s="57">
        <v>4400.5870778524923</v>
      </c>
      <c r="AA35" s="56">
        <v>249.73027135158281</v>
      </c>
    </row>
    <row r="36" spans="1:27" ht="15">
      <c r="A36" s="112">
        <v>3012075</v>
      </c>
      <c r="B36" s="112" t="s">
        <v>29</v>
      </c>
      <c r="C36" s="63" t="s">
        <v>29</v>
      </c>
      <c r="D36" s="60">
        <v>929</v>
      </c>
      <c r="E36" s="60">
        <v>959</v>
      </c>
      <c r="F36" s="60">
        <v>4218943.3875322668</v>
      </c>
      <c r="G36" s="60">
        <v>4745441.9133172864</v>
      </c>
      <c r="H36" s="60">
        <v>91248.370799500306</v>
      </c>
      <c r="I36" s="60">
        <v>4654193.5425177859</v>
      </c>
      <c r="J36" s="60">
        <v>435250.15498551913</v>
      </c>
      <c r="K36" s="60">
        <v>-3164.5620157241055</v>
      </c>
      <c r="L36" s="62">
        <v>4742277.351301562</v>
      </c>
      <c r="M36" s="62">
        <v>58305.849551654457</v>
      </c>
      <c r="N36" s="100">
        <v>4683971.5017499076</v>
      </c>
      <c r="O36" s="61">
        <v>465028.11421764083</v>
      </c>
      <c r="P36" s="77">
        <v>61752.91</v>
      </c>
      <c r="Q36" s="107">
        <v>403275.2042176408</v>
      </c>
      <c r="R36" s="60">
        <v>30</v>
      </c>
      <c r="S36" s="59">
        <v>9.5586777819629251E-2</v>
      </c>
      <c r="T36" s="59"/>
      <c r="U36" s="57">
        <v>4541.3814720476503</v>
      </c>
      <c r="V36" s="57">
        <v>4945.0233068837979</v>
      </c>
      <c r="W36" s="57">
        <v>4884.2247150676822</v>
      </c>
      <c r="X36" s="59">
        <v>7.5493161085507382E-2</v>
      </c>
      <c r="Y36" s="58">
        <v>342.84324302003188</v>
      </c>
      <c r="Z36" s="57">
        <v>4819.8316910843669</v>
      </c>
      <c r="AA36" s="56">
        <v>278.45021903671659</v>
      </c>
    </row>
    <row r="37" spans="1:27" ht="15">
      <c r="A37" s="112">
        <v>3013300</v>
      </c>
      <c r="B37" s="112" t="s">
        <v>28</v>
      </c>
      <c r="C37" s="63" t="s">
        <v>28</v>
      </c>
      <c r="D37" s="60">
        <v>410</v>
      </c>
      <c r="E37" s="60">
        <v>412</v>
      </c>
      <c r="F37" s="60">
        <v>1576785.9575943416</v>
      </c>
      <c r="G37" s="60">
        <v>1959140.6342856134</v>
      </c>
      <c r="H37" s="60">
        <v>39201.594128669582</v>
      </c>
      <c r="I37" s="60">
        <v>1919939.040156944</v>
      </c>
      <c r="J37" s="60">
        <v>343153.08256260236</v>
      </c>
      <c r="K37" s="60">
        <v>-231529.70115822167</v>
      </c>
      <c r="L37" s="62">
        <v>1727610.9331273919</v>
      </c>
      <c r="M37" s="62">
        <v>25049.019828239452</v>
      </c>
      <c r="N37" s="100">
        <v>1702561.9132991524</v>
      </c>
      <c r="O37" s="61">
        <v>125775.9557048108</v>
      </c>
      <c r="P37" s="77">
        <v>-615</v>
      </c>
      <c r="Q37" s="107">
        <v>126390.9557048108</v>
      </c>
      <c r="R37" s="60">
        <v>2</v>
      </c>
      <c r="S37" s="59">
        <v>8.0157332132537479E-2</v>
      </c>
      <c r="T37" s="59"/>
      <c r="U37" s="57">
        <v>3845.819408766687</v>
      </c>
      <c r="V37" s="57">
        <v>4193.2304202121159</v>
      </c>
      <c r="W37" s="57">
        <v>4132.431828396001</v>
      </c>
      <c r="X37" s="59">
        <v>7.4525709391338138E-2</v>
      </c>
      <c r="Y37" s="58">
        <v>286.61241962931399</v>
      </c>
      <c r="Z37" s="57">
        <v>4133.9245468426025</v>
      </c>
      <c r="AA37" s="56">
        <v>288.10513807591542</v>
      </c>
    </row>
    <row r="38" spans="1:27" ht="15">
      <c r="A38" s="112">
        <v>3013301</v>
      </c>
      <c r="B38" s="112" t="s">
        <v>27</v>
      </c>
      <c r="C38" s="63" t="s">
        <v>27</v>
      </c>
      <c r="D38" s="60">
        <v>343</v>
      </c>
      <c r="E38" s="60">
        <v>353</v>
      </c>
      <c r="F38" s="60">
        <v>1441169.5387312826</v>
      </c>
      <c r="G38" s="60">
        <v>1711495.0061307661</v>
      </c>
      <c r="H38" s="60">
        <v>33587.773610243596</v>
      </c>
      <c r="I38" s="60">
        <v>1677907.2325205225</v>
      </c>
      <c r="J38" s="60">
        <v>236737.69378923997</v>
      </c>
      <c r="K38" s="60">
        <v>-102090.92052137031</v>
      </c>
      <c r="L38" s="62">
        <v>1609404.0856093958</v>
      </c>
      <c r="M38" s="62">
        <v>21461.902911088659</v>
      </c>
      <c r="N38" s="100">
        <v>1587942.1826983071</v>
      </c>
      <c r="O38" s="61">
        <v>146772.64396702452</v>
      </c>
      <c r="P38" s="77">
        <v>7895.3700000000026</v>
      </c>
      <c r="Q38" s="107">
        <v>138877.27396702452</v>
      </c>
      <c r="R38" s="60">
        <v>10</v>
      </c>
      <c r="S38" s="59">
        <v>9.6364286251348033E-2</v>
      </c>
      <c r="T38" s="59"/>
      <c r="U38" s="57">
        <v>4201.6604627734187</v>
      </c>
      <c r="V38" s="57">
        <v>4559.2183728311493</v>
      </c>
      <c r="W38" s="57">
        <v>4498.4197810150345</v>
      </c>
      <c r="X38" s="59">
        <v>7.0629057457377659E-2</v>
      </c>
      <c r="Y38" s="58">
        <v>296.7593182416158</v>
      </c>
      <c r="Z38" s="57">
        <v>4476.0532937629096</v>
      </c>
      <c r="AA38" s="56">
        <v>274.3928309894909</v>
      </c>
    </row>
    <row r="39" spans="1:27" ht="15">
      <c r="A39" s="112">
        <v>3013500</v>
      </c>
      <c r="B39" s="112" t="s">
        <v>26</v>
      </c>
      <c r="C39" s="63" t="s">
        <v>26</v>
      </c>
      <c r="D39" s="60">
        <v>262</v>
      </c>
      <c r="E39" s="60">
        <v>294</v>
      </c>
      <c r="F39" s="60">
        <v>1080814.0269617897</v>
      </c>
      <c r="G39" s="60">
        <v>1456033.2290752386</v>
      </c>
      <c r="H39" s="60">
        <v>27973.953091817613</v>
      </c>
      <c r="I39" s="60">
        <v>1428059.2759834209</v>
      </c>
      <c r="J39" s="60">
        <v>347245.2490216312</v>
      </c>
      <c r="K39" s="60">
        <v>-157309.44936731365</v>
      </c>
      <c r="L39" s="62">
        <v>1298723.7797079249</v>
      </c>
      <c r="M39" s="62">
        <v>17874.785993937861</v>
      </c>
      <c r="N39" s="100">
        <v>1280848.9937139871</v>
      </c>
      <c r="O39" s="61">
        <v>200034.96675219736</v>
      </c>
      <c r="P39" s="77">
        <v>29169.86</v>
      </c>
      <c r="Q39" s="107">
        <v>170865.10675219737</v>
      </c>
      <c r="R39" s="60">
        <v>32</v>
      </c>
      <c r="S39" s="59">
        <v>0.15808927575866669</v>
      </c>
      <c r="T39" s="59"/>
      <c r="U39" s="57">
        <v>4125.2443777167546</v>
      </c>
      <c r="V39" s="57">
        <v>4417.427822135799</v>
      </c>
      <c r="W39" s="57">
        <v>4356.6292303196842</v>
      </c>
      <c r="X39" s="59">
        <v>5.6089974657694538E-2</v>
      </c>
      <c r="Y39" s="58">
        <v>231.38485260292964</v>
      </c>
      <c r="Z39" s="57">
        <v>4257.41201943533</v>
      </c>
      <c r="AA39" s="56">
        <v>132.1676417185754</v>
      </c>
    </row>
    <row r="40" spans="1:27" ht="15">
      <c r="A40" s="112">
        <v>3013502</v>
      </c>
      <c r="B40" s="112" t="s">
        <v>25</v>
      </c>
      <c r="C40" s="63" t="s">
        <v>25</v>
      </c>
      <c r="D40" s="60">
        <v>312</v>
      </c>
      <c r="E40" s="60">
        <v>342</v>
      </c>
      <c r="F40" s="60">
        <v>1307721.5370833518</v>
      </c>
      <c r="G40" s="60">
        <v>1684172.7199222322</v>
      </c>
      <c r="H40" s="60">
        <v>32541.129106808246</v>
      </c>
      <c r="I40" s="60">
        <v>1651631.590815424</v>
      </c>
      <c r="J40" s="60">
        <v>343910.05373207224</v>
      </c>
      <c r="K40" s="60">
        <v>-139950.68832398407</v>
      </c>
      <c r="L40" s="62">
        <v>1544222.0315982481</v>
      </c>
      <c r="M40" s="62">
        <v>20793.118401111391</v>
      </c>
      <c r="N40" s="100">
        <v>1523428.9131971367</v>
      </c>
      <c r="O40" s="61">
        <v>215707.37611378497</v>
      </c>
      <c r="P40" s="77">
        <v>4591.4100000000017</v>
      </c>
      <c r="Q40" s="107">
        <v>211115.96611378496</v>
      </c>
      <c r="R40" s="60">
        <v>30</v>
      </c>
      <c r="S40" s="59">
        <v>0.16143801270157473</v>
      </c>
      <c r="T40" s="59"/>
      <c r="U40" s="57">
        <v>4191.4151829594612</v>
      </c>
      <c r="V40" s="57">
        <v>4515.2690982404911</v>
      </c>
      <c r="W40" s="57">
        <v>4454.4705064243763</v>
      </c>
      <c r="X40" s="59">
        <v>6.2760502594538442E-2</v>
      </c>
      <c r="Y40" s="58">
        <v>263.05532346491509</v>
      </c>
      <c r="Z40" s="57">
        <v>4441.0453309857803</v>
      </c>
      <c r="AA40" s="56">
        <v>249.63014802631915</v>
      </c>
    </row>
    <row r="41" spans="1:27" ht="15">
      <c r="A41" s="112">
        <v>3013503</v>
      </c>
      <c r="B41" s="112" t="s">
        <v>24</v>
      </c>
      <c r="C41" s="63" t="s">
        <v>24</v>
      </c>
      <c r="D41" s="60">
        <v>360</v>
      </c>
      <c r="E41" s="60">
        <v>374</v>
      </c>
      <c r="F41" s="60">
        <v>1500274.3142849472</v>
      </c>
      <c r="G41" s="60">
        <v>1770754.0208996136</v>
      </c>
      <c r="H41" s="60">
        <v>35585.913116801996</v>
      </c>
      <c r="I41" s="60">
        <v>1735168.1077828116</v>
      </c>
      <c r="J41" s="60">
        <v>234893.79349786439</v>
      </c>
      <c r="K41" s="60">
        <v>-79979.822029539631</v>
      </c>
      <c r="L41" s="62">
        <v>1690774.198870074</v>
      </c>
      <c r="M41" s="62">
        <v>22738.673339227076</v>
      </c>
      <c r="N41" s="100">
        <v>1668035.525530847</v>
      </c>
      <c r="O41" s="61">
        <v>167761.21124589979</v>
      </c>
      <c r="P41" s="77">
        <v>4673.59</v>
      </c>
      <c r="Q41" s="107">
        <v>163087.62124589979</v>
      </c>
      <c r="R41" s="60">
        <v>14</v>
      </c>
      <c r="S41" s="59">
        <v>0.10870520123756817</v>
      </c>
      <c r="T41" s="59"/>
      <c r="U41" s="57">
        <v>4167.4286507915203</v>
      </c>
      <c r="V41" s="57">
        <v>4520.7866279948503</v>
      </c>
      <c r="W41" s="57">
        <v>4459.9880361787355</v>
      </c>
      <c r="X41" s="59">
        <v>7.0201414325749584E-2</v>
      </c>
      <c r="Y41" s="58">
        <v>292.55938538721512</v>
      </c>
      <c r="Z41" s="57">
        <v>4447.4918062322113</v>
      </c>
      <c r="AA41" s="56">
        <v>280.06315544069093</v>
      </c>
    </row>
    <row r="42" spans="1:27" ht="15">
      <c r="A42" s="112">
        <v>3013505</v>
      </c>
      <c r="B42" s="112" t="s">
        <v>23</v>
      </c>
      <c r="C42" s="63" t="s">
        <v>23</v>
      </c>
      <c r="D42" s="60">
        <v>192</v>
      </c>
      <c r="E42" s="60">
        <v>197</v>
      </c>
      <c r="F42" s="60">
        <v>775395.87480751134</v>
      </c>
      <c r="G42" s="60">
        <v>980015.88288282882</v>
      </c>
      <c r="H42" s="60">
        <v>18744.451561524049</v>
      </c>
      <c r="I42" s="60">
        <v>961271.43132130476</v>
      </c>
      <c r="J42" s="60">
        <v>185875.55651379342</v>
      </c>
      <c r="K42" s="60">
        <v>-122746.40313022891</v>
      </c>
      <c r="L42" s="62">
        <v>857269.47975259996</v>
      </c>
      <c r="M42" s="62">
        <v>11977.32258777469</v>
      </c>
      <c r="N42" s="100">
        <v>845292.15716482524</v>
      </c>
      <c r="O42" s="61">
        <v>69896.282357313903</v>
      </c>
      <c r="P42" s="77">
        <v>3077.5299999999988</v>
      </c>
      <c r="Q42" s="107">
        <v>66818.752357313904</v>
      </c>
      <c r="R42" s="60">
        <v>5</v>
      </c>
      <c r="S42" s="59">
        <v>8.6173726902920869E-2</v>
      </c>
      <c r="T42" s="59"/>
      <c r="U42" s="57">
        <v>4038.5201812891214</v>
      </c>
      <c r="V42" s="57">
        <v>4351.6217246324868</v>
      </c>
      <c r="W42" s="57">
        <v>4290.823132816372</v>
      </c>
      <c r="X42" s="59">
        <v>6.2474109377042619E-2</v>
      </c>
      <c r="Y42" s="58">
        <v>252.30295152725057</v>
      </c>
      <c r="Z42" s="57">
        <v>4275.20115312094</v>
      </c>
      <c r="AA42" s="56">
        <v>236.68097183181862</v>
      </c>
    </row>
    <row r="43" spans="1:27" ht="15">
      <c r="A43" s="112">
        <v>3013506</v>
      </c>
      <c r="B43" s="112" t="s">
        <v>22</v>
      </c>
      <c r="C43" s="63" t="s">
        <v>22</v>
      </c>
      <c r="D43" s="60">
        <v>210</v>
      </c>
      <c r="E43" s="60">
        <v>207</v>
      </c>
      <c r="F43" s="60">
        <v>913053.95234651235</v>
      </c>
      <c r="G43" s="60">
        <v>1015049.3814883721</v>
      </c>
      <c r="H43" s="60">
        <v>19695.946564647096</v>
      </c>
      <c r="I43" s="60">
        <v>995353.43492372497</v>
      </c>
      <c r="J43" s="60">
        <v>82299.482577212621</v>
      </c>
      <c r="K43" s="60">
        <v>-38293.071068314413</v>
      </c>
      <c r="L43" s="62">
        <v>976756.31042005774</v>
      </c>
      <c r="M43" s="62">
        <v>12585.308505935842</v>
      </c>
      <c r="N43" s="100">
        <v>964171.00191412191</v>
      </c>
      <c r="O43" s="61">
        <v>51117.04956760956</v>
      </c>
      <c r="P43" s="77">
        <v>4048.880000000001</v>
      </c>
      <c r="Q43" s="107">
        <v>47068.169567609555</v>
      </c>
      <c r="R43" s="60">
        <v>-3</v>
      </c>
      <c r="S43" s="59">
        <v>5.1550261018690334E-2</v>
      </c>
      <c r="T43" s="59"/>
      <c r="U43" s="57">
        <v>4347.8759635548204</v>
      </c>
      <c r="V43" s="57">
        <v>4718.6295189374769</v>
      </c>
      <c r="W43" s="57">
        <v>4657.830927121362</v>
      </c>
      <c r="X43" s="59">
        <v>7.1288823822177924E-2</v>
      </c>
      <c r="Y43" s="58">
        <v>309.95496356654166</v>
      </c>
      <c r="Z43" s="57">
        <v>4638.2711203580766</v>
      </c>
      <c r="AA43" s="56">
        <v>290.39515680325621</v>
      </c>
    </row>
    <row r="44" spans="1:27" ht="15">
      <c r="A44" s="112">
        <v>3013507</v>
      </c>
      <c r="B44" s="112" t="s">
        <v>21</v>
      </c>
      <c r="C44" s="63" t="s">
        <v>21</v>
      </c>
      <c r="D44" s="60">
        <v>161</v>
      </c>
      <c r="E44" s="60">
        <v>275</v>
      </c>
      <c r="F44" s="60">
        <v>1059102.5599311055</v>
      </c>
      <c r="G44" s="60">
        <v>1417492.6805001989</v>
      </c>
      <c r="H44" s="60">
        <v>26166.112585883824</v>
      </c>
      <c r="I44" s="60">
        <v>1391326.567914315</v>
      </c>
      <c r="J44" s="60">
        <v>332224.00798320957</v>
      </c>
      <c r="K44" s="60">
        <v>280426.1326952391</v>
      </c>
      <c r="L44" s="62">
        <v>1697918.8131954379</v>
      </c>
      <c r="M44" s="62">
        <v>16719.612749431675</v>
      </c>
      <c r="N44" s="100">
        <v>1681199.2004460061</v>
      </c>
      <c r="O44" s="61">
        <v>622096.64051490068</v>
      </c>
      <c r="P44" s="77">
        <v>20562.619999999995</v>
      </c>
      <c r="Q44" s="107">
        <v>601534.02051490068</v>
      </c>
      <c r="R44" s="60">
        <v>114</v>
      </c>
      <c r="S44" s="59">
        <v>0.5679657884634236</v>
      </c>
      <c r="T44" s="59"/>
      <c r="U44" s="57">
        <v>6578.2767697584195</v>
      </c>
      <c r="V44" s="57">
        <v>6174.2502298015925</v>
      </c>
      <c r="W44" s="57">
        <v>6113.4516379854767</v>
      </c>
      <c r="X44" s="59">
        <v>-7.0660622537171383E-2</v>
      </c>
      <c r="Y44" s="58">
        <v>-464.82513177294277</v>
      </c>
      <c r="Z44" s="57">
        <v>6038.6784743491135</v>
      </c>
      <c r="AA44" s="56">
        <v>-539.59829540930605</v>
      </c>
    </row>
    <row r="45" spans="1:27" ht="15">
      <c r="A45" s="112">
        <v>3012021</v>
      </c>
      <c r="B45" s="112" t="s">
        <v>20</v>
      </c>
      <c r="C45" s="80" t="s">
        <v>20</v>
      </c>
      <c r="D45" s="76">
        <v>348</v>
      </c>
      <c r="E45" s="76">
        <v>349</v>
      </c>
      <c r="F45" s="76">
        <v>1611545.7926459059</v>
      </c>
      <c r="G45" s="76">
        <v>1805097.9801600359</v>
      </c>
      <c r="H45" s="76">
        <v>33207.175608994381</v>
      </c>
      <c r="I45" s="76">
        <v>1771890.8045510415</v>
      </c>
      <c r="J45" s="76">
        <v>160345.01190513559</v>
      </c>
      <c r="K45" s="76">
        <v>-50588.638931326059</v>
      </c>
      <c r="L45" s="79">
        <v>1754509.3412287098</v>
      </c>
      <c r="M45" s="79">
        <v>0</v>
      </c>
      <c r="N45" s="101">
        <v>1754509.3412287098</v>
      </c>
      <c r="O45" s="78">
        <v>142963.54858280392</v>
      </c>
      <c r="P45" s="77">
        <v>19690.68</v>
      </c>
      <c r="Q45" s="108">
        <v>123272.86858280393</v>
      </c>
      <c r="R45" s="76">
        <v>1</v>
      </c>
      <c r="S45" s="75">
        <v>7.6493556152946285E-2</v>
      </c>
      <c r="T45" s="75"/>
      <c r="U45" s="73">
        <v>4630.8787144997295</v>
      </c>
      <c r="V45" s="73">
        <v>5027.2473960708021</v>
      </c>
      <c r="W45" s="73">
        <v>5027.2473960708021</v>
      </c>
      <c r="X45" s="75">
        <v>8.5592542151882292E-2</v>
      </c>
      <c r="Y45" s="74">
        <v>396.36868157107256</v>
      </c>
      <c r="Z45" s="73">
        <v>4970.8271095378504</v>
      </c>
      <c r="AA45" s="72">
        <v>339.94839503812091</v>
      </c>
    </row>
    <row r="46" spans="1:27" ht="15">
      <c r="A46" s="112">
        <v>3014001</v>
      </c>
      <c r="B46" s="112" t="s">
        <v>99</v>
      </c>
      <c r="C46" s="71" t="s">
        <v>19</v>
      </c>
      <c r="D46" s="68">
        <v>0</v>
      </c>
      <c r="E46" s="68">
        <v>113</v>
      </c>
      <c r="F46" s="68">
        <v>0</v>
      </c>
      <c r="G46" s="68">
        <v>788104.29991827079</v>
      </c>
      <c r="H46" s="68">
        <v>18191.206624104125</v>
      </c>
      <c r="I46" s="68">
        <v>769913.09329416661</v>
      </c>
      <c r="J46" s="68">
        <v>769913.09329416661</v>
      </c>
      <c r="K46" s="68">
        <v>0</v>
      </c>
      <c r="L46" s="70">
        <v>788104.29991827079</v>
      </c>
      <c r="M46" s="70">
        <v>6870.2408752210149</v>
      </c>
      <c r="N46" s="102">
        <v>781234.05904304981</v>
      </c>
      <c r="O46" s="69">
        <v>781234.05904304981</v>
      </c>
      <c r="P46" s="69">
        <v>12306.710000000001</v>
      </c>
      <c r="Q46" s="109">
        <v>768927.34904304985</v>
      </c>
      <c r="R46" s="68">
        <v>113</v>
      </c>
      <c r="S46" s="67"/>
      <c r="T46" s="67"/>
      <c r="U46" s="65"/>
      <c r="V46" s="65">
        <v>6974.3743355599181</v>
      </c>
      <c r="W46" s="65">
        <v>6913.5757437438033</v>
      </c>
      <c r="X46" s="67" t="e">
        <v>#DIV/0!</v>
      </c>
      <c r="Y46" s="66"/>
      <c r="Z46" s="65">
        <v>6804.6668056907065</v>
      </c>
      <c r="AA46" s="64"/>
    </row>
    <row r="47" spans="1:27" ht="15">
      <c r="A47" s="112">
        <v>3014016</v>
      </c>
      <c r="B47" s="112" t="s">
        <v>100</v>
      </c>
      <c r="C47" s="63" t="s">
        <v>18</v>
      </c>
      <c r="D47" s="60">
        <v>1084</v>
      </c>
      <c r="E47" s="60">
        <v>1074</v>
      </c>
      <c r="F47" s="60">
        <v>6430106.6994754598</v>
      </c>
      <c r="G47" s="60">
        <v>6790287.1126388777</v>
      </c>
      <c r="H47" s="60">
        <v>172896.95499369764</v>
      </c>
      <c r="I47" s="60">
        <v>6617390.1576451799</v>
      </c>
      <c r="J47" s="60">
        <v>187283.45816972014</v>
      </c>
      <c r="K47" s="60">
        <v>0</v>
      </c>
      <c r="L47" s="62">
        <v>6790287.1126388777</v>
      </c>
      <c r="M47" s="62">
        <v>65297.687610507703</v>
      </c>
      <c r="N47" s="100">
        <v>6724989.4250283698</v>
      </c>
      <c r="O47" s="61">
        <v>294882.72555291001</v>
      </c>
      <c r="P47" s="61">
        <v>111719.88637420635</v>
      </c>
      <c r="Q47" s="107">
        <v>183162.83917870367</v>
      </c>
      <c r="R47" s="60">
        <v>-10</v>
      </c>
      <c r="S47" s="59">
        <v>2.8485194373780033E-2</v>
      </c>
      <c r="T47" s="59"/>
      <c r="U47" s="57">
        <v>5931.8327485935979</v>
      </c>
      <c r="V47" s="57">
        <v>6322.4274791795879</v>
      </c>
      <c r="W47" s="57">
        <v>6261.628887363473</v>
      </c>
      <c r="X47" s="59">
        <v>5.5597679966291669E-2</v>
      </c>
      <c r="Y47" s="58">
        <v>329.79613876987514</v>
      </c>
      <c r="Z47" s="57">
        <v>6157.6066467915862</v>
      </c>
      <c r="AA47" s="56">
        <v>225.77389819798827</v>
      </c>
    </row>
    <row r="48" spans="1:27" ht="15">
      <c r="A48" s="112">
        <v>3014021</v>
      </c>
      <c r="B48" s="112" t="s">
        <v>17</v>
      </c>
      <c r="C48" s="63" t="s">
        <v>17</v>
      </c>
      <c r="D48" s="60">
        <v>1381</v>
      </c>
      <c r="E48" s="60">
        <v>1386</v>
      </c>
      <c r="F48" s="60">
        <v>8258679.6504029725</v>
      </c>
      <c r="G48" s="60">
        <v>8849901.7527561989</v>
      </c>
      <c r="H48" s="60">
        <v>223124.00337175501</v>
      </c>
      <c r="I48" s="60">
        <v>8626777.7493844442</v>
      </c>
      <c r="J48" s="60">
        <v>368098.09898147173</v>
      </c>
      <c r="K48" s="60">
        <v>0</v>
      </c>
      <c r="L48" s="62">
        <v>8849901.7527561989</v>
      </c>
      <c r="M48" s="62">
        <v>84266.848257135629</v>
      </c>
      <c r="N48" s="100">
        <v>8765634.9044990633</v>
      </c>
      <c r="O48" s="61">
        <v>506955.25409609079</v>
      </c>
      <c r="P48" s="61">
        <v>88204.186893751423</v>
      </c>
      <c r="Q48" s="107">
        <v>418751.06720233936</v>
      </c>
      <c r="R48" s="60">
        <v>5</v>
      </c>
      <c r="S48" s="59">
        <v>5.07043601312114E-2</v>
      </c>
      <c r="T48" s="59"/>
      <c r="U48" s="57">
        <v>5980.2169807407472</v>
      </c>
      <c r="V48" s="57">
        <v>6385.2104998240975</v>
      </c>
      <c r="W48" s="57">
        <v>6324.4119080079818</v>
      </c>
      <c r="X48" s="59">
        <v>5.7555591774631633E-2</v>
      </c>
      <c r="Y48" s="58">
        <v>344.19492726723456</v>
      </c>
      <c r="Z48" s="57">
        <v>6260.7725235247553</v>
      </c>
      <c r="AA48" s="56">
        <v>280.55554278400814</v>
      </c>
    </row>
    <row r="49" spans="1:27" ht="15">
      <c r="A49" s="112">
        <v>3014023</v>
      </c>
      <c r="B49" s="112" t="s">
        <v>16</v>
      </c>
      <c r="C49" s="63" t="s">
        <v>16</v>
      </c>
      <c r="D49" s="60">
        <v>950</v>
      </c>
      <c r="E49" s="60">
        <v>876</v>
      </c>
      <c r="F49" s="60">
        <v>6504896.4035114665</v>
      </c>
      <c r="G49" s="60">
        <v>6066639.7884630524</v>
      </c>
      <c r="H49" s="60">
        <v>141022.0973691612</v>
      </c>
      <c r="I49" s="60">
        <v>5925617.6910938909</v>
      </c>
      <c r="J49" s="60">
        <v>-579278.71241757553</v>
      </c>
      <c r="K49" s="60">
        <v>23657.196689165896</v>
      </c>
      <c r="L49" s="62">
        <v>6090296.9851522185</v>
      </c>
      <c r="M49" s="62">
        <v>53259.566430916893</v>
      </c>
      <c r="N49" s="100">
        <v>6037037.4187213015</v>
      </c>
      <c r="O49" s="61">
        <v>-467858.98479016498</v>
      </c>
      <c r="P49" s="61">
        <v>92826.608903676999</v>
      </c>
      <c r="Q49" s="107">
        <v>-560685.59369384195</v>
      </c>
      <c r="R49" s="60">
        <v>-74</v>
      </c>
      <c r="S49" s="59">
        <v>-8.6194392487353555E-2</v>
      </c>
      <c r="T49" s="59"/>
      <c r="U49" s="57">
        <v>6847.2593721173334</v>
      </c>
      <c r="V49" s="57">
        <v>6952.3938186669156</v>
      </c>
      <c r="W49" s="57">
        <v>6891.5952268508008</v>
      </c>
      <c r="X49" s="59">
        <v>6.4749781370933663E-3</v>
      </c>
      <c r="Y49" s="58">
        <v>44.335854733467386</v>
      </c>
      <c r="Z49" s="57">
        <v>6785.6287783306216</v>
      </c>
      <c r="AA49" s="56">
        <v>-61.63059378671187</v>
      </c>
    </row>
    <row r="50" spans="1:27" ht="15">
      <c r="A50" s="112">
        <v>3014024</v>
      </c>
      <c r="B50" s="112" t="s">
        <v>15</v>
      </c>
      <c r="C50" s="63" t="s">
        <v>15</v>
      </c>
      <c r="D50" s="60">
        <v>1453</v>
      </c>
      <c r="E50" s="60">
        <v>1454</v>
      </c>
      <c r="F50" s="60">
        <v>9443757.8887670897</v>
      </c>
      <c r="G50" s="60">
        <v>9867955.688167695</v>
      </c>
      <c r="H50" s="60">
        <v>234070.9241721009</v>
      </c>
      <c r="I50" s="60">
        <v>9633884.7639955934</v>
      </c>
      <c r="J50" s="60">
        <v>190126.87522850372</v>
      </c>
      <c r="K50" s="60">
        <v>0</v>
      </c>
      <c r="L50" s="62">
        <v>9867955.688167695</v>
      </c>
      <c r="M50" s="62">
        <v>88401.152500631462</v>
      </c>
      <c r="N50" s="100">
        <v>9779554.5356670637</v>
      </c>
      <c r="O50" s="61">
        <v>335796.64689997397</v>
      </c>
      <c r="P50" s="61">
        <v>158515.92525377852</v>
      </c>
      <c r="Q50" s="107">
        <v>177280.72164619545</v>
      </c>
      <c r="R50" s="60">
        <v>1</v>
      </c>
      <c r="S50" s="59">
        <v>1.8772264572460357E-2</v>
      </c>
      <c r="T50" s="59"/>
      <c r="U50" s="57">
        <v>6499.4892558617275</v>
      </c>
      <c r="V50" s="57">
        <v>6786.7645723299138</v>
      </c>
      <c r="W50" s="57">
        <v>6725.965980513799</v>
      </c>
      <c r="X50" s="59">
        <v>3.4845311029296298E-2</v>
      </c>
      <c r="Y50" s="58">
        <v>226.47672465207143</v>
      </c>
      <c r="Z50" s="57">
        <v>6616.9453991838272</v>
      </c>
      <c r="AA50" s="56">
        <v>117.45614332209971</v>
      </c>
    </row>
    <row r="51" spans="1:27" ht="15">
      <c r="A51" s="112">
        <v>3014027</v>
      </c>
      <c r="B51" s="112" t="s">
        <v>14</v>
      </c>
      <c r="C51" s="63" t="s">
        <v>14</v>
      </c>
      <c r="D51" s="60">
        <v>1466</v>
      </c>
      <c r="E51" s="60">
        <v>1473</v>
      </c>
      <c r="F51" s="60">
        <v>8921110.1421363782</v>
      </c>
      <c r="G51" s="60">
        <v>9265968.2099953461</v>
      </c>
      <c r="H51" s="60">
        <v>237129.62263102108</v>
      </c>
      <c r="I51" s="60">
        <v>9028838.5873643253</v>
      </c>
      <c r="J51" s="60">
        <v>107728.44522794709</v>
      </c>
      <c r="K51" s="60">
        <v>0</v>
      </c>
      <c r="L51" s="62">
        <v>9265968.2099953461</v>
      </c>
      <c r="M51" s="62">
        <v>89556.325745137656</v>
      </c>
      <c r="N51" s="100">
        <v>9176411.8842502087</v>
      </c>
      <c r="O51" s="61">
        <v>255301.74211383052</v>
      </c>
      <c r="P51" s="61">
        <v>138148.80816377176</v>
      </c>
      <c r="Q51" s="107">
        <v>117152.93395005877</v>
      </c>
      <c r="R51" s="60">
        <v>7</v>
      </c>
      <c r="S51" s="59">
        <v>1.3132102628877937E-2</v>
      </c>
      <c r="T51" s="59"/>
      <c r="U51" s="57">
        <v>6085.3411610752919</v>
      </c>
      <c r="V51" s="57">
        <v>6290.5418940905265</v>
      </c>
      <c r="W51" s="57">
        <v>6229.7433022744117</v>
      </c>
      <c r="X51" s="59">
        <v>2.3729506263803893E-2</v>
      </c>
      <c r="Y51" s="58">
        <v>144.4021411991198</v>
      </c>
      <c r="Z51" s="57">
        <v>6135.9559240233793</v>
      </c>
      <c r="AA51" s="56">
        <v>50.614762948087446</v>
      </c>
    </row>
    <row r="52" spans="1:27" ht="15">
      <c r="A52" s="112">
        <v>3014028</v>
      </c>
      <c r="B52" s="112" t="s">
        <v>13</v>
      </c>
      <c r="C52" s="63" t="s">
        <v>13</v>
      </c>
      <c r="D52" s="60">
        <v>1442</v>
      </c>
      <c r="E52" s="60">
        <v>1447</v>
      </c>
      <c r="F52" s="60">
        <v>8409040.8553998414</v>
      </c>
      <c r="G52" s="60">
        <v>8921735.125615865</v>
      </c>
      <c r="H52" s="60">
        <v>232944.03526618294</v>
      </c>
      <c r="I52" s="60">
        <v>8688791.0903496817</v>
      </c>
      <c r="J52" s="60">
        <v>279750.23494984023</v>
      </c>
      <c r="K52" s="60">
        <v>0</v>
      </c>
      <c r="L52" s="62">
        <v>8921735.125615865</v>
      </c>
      <c r="M52" s="62">
        <v>87975.562357918665</v>
      </c>
      <c r="N52" s="100">
        <v>8833759.5632579457</v>
      </c>
      <c r="O52" s="61">
        <v>424718.70785810426</v>
      </c>
      <c r="P52" s="61">
        <v>146817.69129709003</v>
      </c>
      <c r="Q52" s="107">
        <v>277901.01656101423</v>
      </c>
      <c r="R52" s="60">
        <v>5</v>
      </c>
      <c r="S52" s="59">
        <v>3.3047885167850136E-2</v>
      </c>
      <c r="T52" s="59"/>
      <c r="U52" s="57">
        <v>5831.5123823854656</v>
      </c>
      <c r="V52" s="57">
        <v>6165.6773501146272</v>
      </c>
      <c r="W52" s="57">
        <v>6104.8787582985115</v>
      </c>
      <c r="X52" s="59">
        <v>4.6877440702821821E-2</v>
      </c>
      <c r="Y52" s="58">
        <v>273.36637591304589</v>
      </c>
      <c r="Z52" s="57">
        <v>6003.4152536011443</v>
      </c>
      <c r="AA52" s="56">
        <v>171.90287121567872</v>
      </c>
    </row>
    <row r="53" spans="1:27" ht="15">
      <c r="A53" s="112">
        <v>3014029</v>
      </c>
      <c r="B53" s="112" t="s">
        <v>12</v>
      </c>
      <c r="C53" s="63" t="s">
        <v>12</v>
      </c>
      <c r="D53" s="60">
        <v>1164</v>
      </c>
      <c r="E53" s="60">
        <v>1171</v>
      </c>
      <c r="F53" s="60">
        <v>9078596.7779342178</v>
      </c>
      <c r="G53" s="60">
        <v>9380203.1910137981</v>
      </c>
      <c r="H53" s="60">
        <v>188512.41554713214</v>
      </c>
      <c r="I53" s="60">
        <v>9191690.7754666656</v>
      </c>
      <c r="J53" s="60">
        <v>113093.9975324478</v>
      </c>
      <c r="K53" s="60">
        <v>0</v>
      </c>
      <c r="L53" s="62">
        <v>9380203.1910137981</v>
      </c>
      <c r="M53" s="62">
        <v>71195.151016670876</v>
      </c>
      <c r="N53" s="100">
        <v>9309008.0399971269</v>
      </c>
      <c r="O53" s="61">
        <v>230411.26206290908</v>
      </c>
      <c r="P53" s="61">
        <v>100570.71718700652</v>
      </c>
      <c r="Q53" s="107">
        <v>129840.54487590256</v>
      </c>
      <c r="R53" s="60">
        <v>7</v>
      </c>
      <c r="S53" s="59">
        <v>1.4301829682697619E-2</v>
      </c>
      <c r="T53" s="59"/>
      <c r="U53" s="57">
        <v>7799.4817679847229</v>
      </c>
      <c r="V53" s="57">
        <v>8010.4211708059765</v>
      </c>
      <c r="W53" s="57">
        <v>7949.6225789898608</v>
      </c>
      <c r="X53" s="59">
        <v>1.9250100900477164E-2</v>
      </c>
      <c r="Y53" s="58">
        <v>150.14081100513795</v>
      </c>
      <c r="Z53" s="57">
        <v>7863.7381065842192</v>
      </c>
      <c r="AA53" s="56">
        <v>64.256338599496303</v>
      </c>
    </row>
    <row r="54" spans="1:27" ht="15">
      <c r="A54" s="112">
        <v>3014703</v>
      </c>
      <c r="B54" s="112" t="s">
        <v>101</v>
      </c>
      <c r="C54" s="63" t="s">
        <v>11</v>
      </c>
      <c r="D54" s="60">
        <v>900</v>
      </c>
      <c r="E54" s="60">
        <v>900</v>
      </c>
      <c r="F54" s="60">
        <v>5009833.0811787788</v>
      </c>
      <c r="G54" s="60">
        <v>5349137.576571323</v>
      </c>
      <c r="H54" s="60">
        <v>144885.71647516562</v>
      </c>
      <c r="I54" s="60">
        <v>5204251.8600961575</v>
      </c>
      <c r="J54" s="60">
        <v>194418.77891737875</v>
      </c>
      <c r="K54" s="60">
        <v>0</v>
      </c>
      <c r="L54" s="62">
        <v>5349137.576571323</v>
      </c>
      <c r="M54" s="62">
        <v>54718.732634503656</v>
      </c>
      <c r="N54" s="100">
        <v>5294418.8439368196</v>
      </c>
      <c r="O54" s="61">
        <v>284585.7627580408</v>
      </c>
      <c r="P54" s="61">
        <v>76209.057256936649</v>
      </c>
      <c r="Q54" s="107">
        <v>208376.70550110415</v>
      </c>
      <c r="R54" s="60">
        <v>0</v>
      </c>
      <c r="S54" s="59">
        <v>4.159354256411165E-2</v>
      </c>
      <c r="T54" s="59"/>
      <c r="U54" s="57">
        <v>5566.4812013097544</v>
      </c>
      <c r="V54" s="57">
        <v>5943.4861961903589</v>
      </c>
      <c r="W54" s="57">
        <v>5882.6876043742441</v>
      </c>
      <c r="X54" s="59">
        <v>5.6805438054850256E-2</v>
      </c>
      <c r="Y54" s="58">
        <v>316.20640306448968</v>
      </c>
      <c r="Z54" s="57">
        <v>5798.0108740887581</v>
      </c>
      <c r="AA54" s="56">
        <v>231.5296727790037</v>
      </c>
    </row>
    <row r="55" spans="1:27" ht="15">
      <c r="A55" s="112">
        <v>3014704</v>
      </c>
      <c r="B55" s="112" t="s">
        <v>10</v>
      </c>
      <c r="C55" s="55" t="s">
        <v>10</v>
      </c>
      <c r="D55" s="52">
        <v>1017</v>
      </c>
      <c r="E55" s="52">
        <v>1039</v>
      </c>
      <c r="F55" s="52">
        <v>6530143.220654563</v>
      </c>
      <c r="G55" s="52">
        <v>6872056.6707930369</v>
      </c>
      <c r="H55" s="52">
        <v>167262.51046410785</v>
      </c>
      <c r="I55" s="52">
        <v>6704794.1603289293</v>
      </c>
      <c r="J55" s="52">
        <v>174650.93967436627</v>
      </c>
      <c r="K55" s="52">
        <v>0</v>
      </c>
      <c r="L55" s="54">
        <v>6872056.6707930369</v>
      </c>
      <c r="M55" s="54">
        <v>63169.736896943672</v>
      </c>
      <c r="N55" s="103">
        <v>6808886.9338960936</v>
      </c>
      <c r="O55" s="53">
        <v>278743.71324153058</v>
      </c>
      <c r="P55" s="53">
        <v>122964.17345364315</v>
      </c>
      <c r="Q55" s="110">
        <v>155779.53978788742</v>
      </c>
      <c r="R55" s="52">
        <v>22</v>
      </c>
      <c r="S55" s="50">
        <v>2.3855455313011118E-2</v>
      </c>
      <c r="T55" s="51"/>
      <c r="U55" s="48">
        <v>6420.9864509877707</v>
      </c>
      <c r="V55" s="48">
        <v>6614.1065166439239</v>
      </c>
      <c r="W55" s="48">
        <v>6553.3079248278091</v>
      </c>
      <c r="X55" s="50">
        <v>2.0607655046473855E-2</v>
      </c>
      <c r="Y55" s="49">
        <v>132.32147384003838</v>
      </c>
      <c r="Z55" s="48">
        <v>6434.9593459503858</v>
      </c>
      <c r="AA55" s="47">
        <v>13.972894962615101</v>
      </c>
    </row>
    <row r="56" spans="1:27" ht="15">
      <c r="C56" s="46"/>
      <c r="D56" s="45"/>
      <c r="E56" s="41"/>
      <c r="F56" s="41"/>
      <c r="G56" s="41"/>
      <c r="H56" s="41"/>
      <c r="I56" s="41"/>
      <c r="J56" s="41"/>
      <c r="K56" s="41"/>
      <c r="L56" s="23"/>
      <c r="M56" s="23"/>
      <c r="N56" s="104"/>
      <c r="O56" s="3"/>
      <c r="Q56" s="111"/>
      <c r="W56" s="13"/>
      <c r="X56" s="13"/>
      <c r="Y56" s="13"/>
      <c r="Z56" s="14"/>
      <c r="AA56" s="13"/>
    </row>
    <row r="57" spans="1:27" ht="15">
      <c r="C57" s="44"/>
      <c r="D57" s="43">
        <v>30781</v>
      </c>
      <c r="E57" s="43">
        <v>32020</v>
      </c>
      <c r="F57" s="43">
        <v>155086501.96443671</v>
      </c>
      <c r="G57" s="43">
        <v>175362877.86749506</v>
      </c>
      <c r="H57" s="43">
        <v>3766457</v>
      </c>
      <c r="I57" s="43">
        <v>171596420.86749506</v>
      </c>
      <c r="J57" s="43">
        <v>16509918.903058372</v>
      </c>
      <c r="K57" s="43">
        <v>-4047420.967802247</v>
      </c>
      <c r="L57" s="43">
        <v>171315456.89969277</v>
      </c>
      <c r="M57" s="43">
        <v>1925552.2014081839</v>
      </c>
      <c r="N57" s="105">
        <f>SUM(N3:N55)</f>
        <v>169389904.69828466</v>
      </c>
      <c r="O57" s="43">
        <v>14303402.73384794</v>
      </c>
      <c r="P57" s="43">
        <v>1758396.0499999996</v>
      </c>
      <c r="Q57" s="105">
        <f>SUM(Q3:Q55)</f>
        <v>12545006.683847938</v>
      </c>
      <c r="R57" s="43">
        <v>1239</v>
      </c>
      <c r="W57" s="13"/>
      <c r="X57" s="13"/>
      <c r="Y57" s="13"/>
      <c r="Z57" s="14"/>
      <c r="AA57" s="13"/>
    </row>
    <row r="58" spans="1:27">
      <c r="Q58" s="42"/>
      <c r="R58" s="41"/>
      <c r="S58" s="40"/>
      <c r="T58" s="39"/>
      <c r="U58" s="38" t="s">
        <v>9</v>
      </c>
      <c r="V58" s="37"/>
      <c r="W58" s="35"/>
      <c r="X58" s="35"/>
      <c r="Y58" s="35"/>
      <c r="Z58" s="36" t="s">
        <v>9</v>
      </c>
      <c r="AA58" s="35" t="s">
        <v>9</v>
      </c>
    </row>
    <row r="59" spans="1:27" ht="15">
      <c r="A59" s="112">
        <v>3014016</v>
      </c>
      <c r="B59" s="112" t="s">
        <v>100</v>
      </c>
      <c r="C59" s="1" t="s">
        <v>8</v>
      </c>
      <c r="D59" s="21"/>
      <c r="E59" s="21"/>
      <c r="F59" s="34">
        <v>86500337.24497591</v>
      </c>
      <c r="G59" s="34">
        <v>103210888.4515616</v>
      </c>
      <c r="H59" s="23"/>
      <c r="I59" s="34">
        <v>101204470.93847604</v>
      </c>
      <c r="J59" s="23"/>
      <c r="K59" s="23"/>
      <c r="L59" s="34">
        <v>99139810.287070185</v>
      </c>
      <c r="M59" s="23"/>
      <c r="N59" s="22"/>
      <c r="O59" s="21"/>
      <c r="Q59" s="33">
        <v>10668519.559795525</v>
      </c>
      <c r="R59" s="19"/>
      <c r="S59" s="32"/>
      <c r="T59" s="31" t="s">
        <v>7</v>
      </c>
      <c r="U59" s="29">
        <v>4367.9117525736092</v>
      </c>
      <c r="V59" s="29">
        <v>4700.3144113134995</v>
      </c>
      <c r="W59" s="29">
        <v>4640.8976056750225</v>
      </c>
      <c r="X59" s="29">
        <v>6.447695949657592E-2</v>
      </c>
      <c r="Y59" s="29">
        <v>272.98585310141249</v>
      </c>
      <c r="Z59" s="30">
        <v>4608.8096479727328</v>
      </c>
      <c r="AA59" s="29">
        <v>240.89789539912306</v>
      </c>
    </row>
    <row r="60" spans="1:27" ht="15">
      <c r="C60" s="1" t="s">
        <v>6</v>
      </c>
      <c r="D60" s="21"/>
      <c r="E60" s="21"/>
      <c r="F60" s="24">
        <v>68586164.71946077</v>
      </c>
      <c r="G60" s="24">
        <v>72151989.41593346</v>
      </c>
      <c r="H60" s="23"/>
      <c r="I60" s="24">
        <v>70391949.929019034</v>
      </c>
      <c r="J60" s="23"/>
      <c r="K60" s="23">
        <v>-4351504.2971866522</v>
      </c>
      <c r="L60" s="24">
        <v>72175646.612622634</v>
      </c>
      <c r="M60" s="23"/>
      <c r="N60" s="22"/>
      <c r="O60" s="21"/>
      <c r="Q60" s="20">
        <v>1876487.1240524135</v>
      </c>
      <c r="R60" s="19"/>
      <c r="S60" s="28"/>
      <c r="T60" s="27" t="s">
        <v>5</v>
      </c>
      <c r="U60" s="25">
        <v>6329.1779245618245</v>
      </c>
      <c r="V60" s="25">
        <v>6644.5403833405853</v>
      </c>
      <c r="W60" s="25">
        <v>6583.7417915244705</v>
      </c>
      <c r="X60" s="25" t="e">
        <v>#DIV/0!</v>
      </c>
      <c r="Y60" s="25">
        <v>217.9156500493867</v>
      </c>
      <c r="Z60" s="26">
        <v>6486.1699657769386</v>
      </c>
      <c r="AA60" s="25">
        <v>121.6035034469184</v>
      </c>
    </row>
    <row r="61" spans="1:27" ht="15">
      <c r="A61" s="112" t="s">
        <v>102</v>
      </c>
      <c r="B61" s="112" t="s">
        <v>102</v>
      </c>
      <c r="D61" s="21"/>
      <c r="E61" s="21"/>
      <c r="F61" s="24"/>
      <c r="G61" s="24"/>
      <c r="H61" s="23"/>
      <c r="I61" s="24"/>
      <c r="J61" s="23"/>
      <c r="K61" s="23"/>
      <c r="L61" s="24"/>
      <c r="M61" s="23"/>
      <c r="N61" s="22"/>
      <c r="O61" s="21"/>
      <c r="Q61" s="20"/>
      <c r="R61" s="19"/>
      <c r="W61" s="13"/>
      <c r="X61" s="13"/>
      <c r="Y61" s="13"/>
      <c r="Z61" s="14"/>
      <c r="AA61" s="13"/>
    </row>
    <row r="62" spans="1:27" ht="15">
      <c r="A62" s="112" t="s">
        <v>102</v>
      </c>
      <c r="B62" s="112" t="s">
        <v>102</v>
      </c>
      <c r="C62" s="1" t="s">
        <v>4</v>
      </c>
      <c r="D62" s="21"/>
      <c r="E62" s="21"/>
      <c r="F62" s="24">
        <v>19924</v>
      </c>
      <c r="G62" s="24">
        <v>21087</v>
      </c>
      <c r="H62" s="23"/>
      <c r="I62" s="24">
        <v>21087</v>
      </c>
      <c r="J62" s="23"/>
      <c r="K62" s="23"/>
      <c r="L62" s="24">
        <v>21087</v>
      </c>
      <c r="M62" s="23"/>
      <c r="N62" s="22"/>
      <c r="O62" s="21"/>
      <c r="Q62" s="20"/>
      <c r="R62" s="19"/>
      <c r="W62" s="13"/>
      <c r="X62" s="13"/>
      <c r="Y62" s="13"/>
      <c r="Z62" s="14"/>
      <c r="AA62" s="13"/>
    </row>
    <row r="63" spans="1:27" ht="15">
      <c r="A63" s="112" t="s">
        <v>102</v>
      </c>
      <c r="B63" s="112" t="s">
        <v>103</v>
      </c>
      <c r="C63" s="1" t="s">
        <v>3</v>
      </c>
      <c r="D63" s="21"/>
      <c r="E63" s="21"/>
      <c r="F63" s="24">
        <v>10857</v>
      </c>
      <c r="G63" s="24">
        <v>10933</v>
      </c>
      <c r="H63" s="23"/>
      <c r="I63" s="24">
        <v>10933</v>
      </c>
      <c r="J63" s="23"/>
      <c r="K63" s="23"/>
      <c r="L63" s="24">
        <v>10933</v>
      </c>
      <c r="M63" s="23"/>
      <c r="N63" s="22"/>
      <c r="O63" s="21"/>
      <c r="Q63" s="20"/>
      <c r="R63" s="19"/>
      <c r="W63" s="13"/>
      <c r="X63" s="13"/>
      <c r="Y63" s="13"/>
      <c r="Z63" s="14"/>
      <c r="AA63" s="13"/>
    </row>
    <row r="64" spans="1:27" ht="15">
      <c r="A64" s="112" t="s">
        <v>102</v>
      </c>
      <c r="B64" s="112" t="s">
        <v>104</v>
      </c>
      <c r="D64" s="21"/>
      <c r="E64" s="21"/>
      <c r="F64" s="24"/>
      <c r="G64" s="24"/>
      <c r="H64" s="23"/>
      <c r="I64" s="24"/>
      <c r="J64" s="23"/>
      <c r="K64" s="23"/>
      <c r="L64" s="24"/>
      <c r="M64" s="23"/>
      <c r="N64" s="22"/>
      <c r="O64" s="21"/>
      <c r="Q64" s="20"/>
      <c r="R64" s="19"/>
      <c r="W64" s="13"/>
      <c r="X64" s="13"/>
      <c r="Y64" s="13"/>
      <c r="Z64" s="14"/>
      <c r="AA64" s="13"/>
    </row>
    <row r="65" spans="1:27" ht="15">
      <c r="A65" s="112" t="s">
        <v>102</v>
      </c>
      <c r="B65" s="112" t="s">
        <v>102</v>
      </c>
      <c r="C65" s="1" t="s">
        <v>2</v>
      </c>
      <c r="D65" s="21"/>
      <c r="E65" s="21"/>
      <c r="F65" s="24">
        <v>4341.5146177964216</v>
      </c>
      <c r="G65" s="24">
        <v>4894.5268863072797</v>
      </c>
      <c r="H65" s="23"/>
      <c r="I65" s="24">
        <v>4799.3773859949752</v>
      </c>
      <c r="J65" s="23"/>
      <c r="K65" s="23"/>
      <c r="L65" s="24">
        <v>4701.4658456428215</v>
      </c>
      <c r="M65" s="23"/>
      <c r="N65" s="22"/>
      <c r="O65" s="21"/>
      <c r="Q65" s="20"/>
      <c r="R65" s="19"/>
      <c r="W65" s="13"/>
      <c r="X65" s="13"/>
      <c r="Y65" s="13"/>
      <c r="Z65" s="14"/>
      <c r="AA65" s="13"/>
    </row>
    <row r="66" spans="1:27" ht="15">
      <c r="A66" s="112" t="s">
        <v>102</v>
      </c>
      <c r="B66" s="112" t="s">
        <v>102</v>
      </c>
      <c r="C66" s="1" t="s">
        <v>1</v>
      </c>
      <c r="D66" s="21"/>
      <c r="E66" s="21"/>
      <c r="F66" s="24">
        <v>6317.2298719223327</v>
      </c>
      <c r="G66" s="24">
        <v>6599.4685279368387</v>
      </c>
      <c r="H66" s="23"/>
      <c r="I66" s="24">
        <v>6438.4843985199886</v>
      </c>
      <c r="J66" s="23"/>
      <c r="K66" s="23"/>
      <c r="L66" s="24">
        <v>6601.6323618972501</v>
      </c>
      <c r="M66" s="23"/>
      <c r="N66" s="22"/>
      <c r="O66" s="21"/>
      <c r="Q66" s="20"/>
      <c r="R66" s="19"/>
      <c r="W66" s="13"/>
      <c r="X66" s="13"/>
      <c r="Y66" s="13"/>
      <c r="Z66" s="14"/>
      <c r="AA66" s="13"/>
    </row>
    <row r="67" spans="1:27">
      <c r="D67" s="17"/>
      <c r="E67" s="17"/>
      <c r="F67" s="18"/>
      <c r="G67" s="18"/>
      <c r="I67" s="18"/>
      <c r="L67" s="18"/>
      <c r="N67" s="9"/>
      <c r="O67" s="17"/>
      <c r="Q67" s="16"/>
      <c r="R67" s="15"/>
      <c r="W67" s="13"/>
      <c r="X67" s="13"/>
      <c r="Y67" s="13"/>
      <c r="Z67" s="14"/>
      <c r="AA67" s="13"/>
    </row>
    <row r="68" spans="1:27">
      <c r="C68" s="1" t="s">
        <v>0</v>
      </c>
      <c r="D68" s="8"/>
      <c r="E68" s="8"/>
      <c r="F68" s="11">
        <v>1.4550751127330546</v>
      </c>
      <c r="G68" s="12">
        <v>1.3483363522630207</v>
      </c>
      <c r="H68" s="10"/>
      <c r="I68" s="11">
        <v>1.3415249272349532</v>
      </c>
      <c r="J68" s="10"/>
      <c r="K68" s="10"/>
      <c r="L68" s="11">
        <v>1.4041646964245091</v>
      </c>
      <c r="M68" s="10"/>
      <c r="N68" s="9"/>
      <c r="O68" s="8"/>
      <c r="Q68" s="7"/>
      <c r="R68" s="6"/>
    </row>
    <row r="69" spans="1:27">
      <c r="D69" s="5"/>
    </row>
    <row r="70" spans="1:27">
      <c r="D70" s="5"/>
    </row>
    <row r="71" spans="1:27">
      <c r="D71" s="5"/>
    </row>
    <row r="72" spans="1:27">
      <c r="D72" s="5"/>
    </row>
    <row r="73" spans="1:27">
      <c r="D73" s="5"/>
    </row>
    <row r="74" spans="1:27">
      <c r="D74" s="5"/>
    </row>
    <row r="75" spans="1:27">
      <c r="D75" s="5"/>
    </row>
    <row r="76" spans="1:27">
      <c r="D76" s="5"/>
    </row>
  </sheetData>
  <conditionalFormatting sqref="Q10:R55 Q3:R8">
    <cfRule type="cellIs" dxfId="7" priority="1" operator="lessThan">
      <formula>0</formula>
    </cfRule>
  </conditionalFormatting>
  <pageMargins left="0.23622047244094491" right="0.39370078740157483" top="0.51181102362204722" bottom="0.51181102362204722" header="0.31496062992125984" footer="0.31496062992125984"/>
  <pageSetup paperSize="8" scale="47" orientation="landscape" r:id="rId1"/>
</worksheet>
</file>

<file path=xl/worksheets/sheet3.xml><?xml version="1.0" encoding="utf-8"?>
<worksheet xmlns="http://schemas.openxmlformats.org/spreadsheetml/2006/main" xmlns:r="http://schemas.openxmlformats.org/officeDocument/2006/relationships">
  <dimension ref="A1:AV251"/>
  <sheetViews>
    <sheetView zoomScale="80" zoomScaleNormal="80" workbookViewId="0">
      <pane xSplit="3" ySplit="5" topLeftCell="AO6" activePane="bottomRight" state="frozen"/>
      <selection activeCell="D61" sqref="D61"/>
      <selection pane="topRight" activeCell="D61" sqref="D61"/>
      <selection pane="bottomLeft" activeCell="D61" sqref="D61"/>
      <selection pane="bottomRight" activeCell="B5" sqref="B5:C5"/>
    </sheetView>
  </sheetViews>
  <sheetFormatPr defaultRowHeight="15"/>
  <cols>
    <col min="1" max="2" width="14.28515625" style="137" customWidth="1"/>
    <col min="3" max="3" width="35.28515625" style="137" customWidth="1"/>
    <col min="4" max="8" width="14.28515625" style="136" customWidth="1"/>
    <col min="9" max="10" width="14.28515625" style="134" customWidth="1"/>
    <col min="11" max="11" width="10.5703125" style="134" customWidth="1"/>
    <col min="12" max="12" width="11.7109375" style="134" customWidth="1"/>
    <col min="13" max="18" width="14.28515625" style="134" customWidth="1"/>
    <col min="19" max="19" width="11.7109375" style="134" customWidth="1"/>
    <col min="20" max="20" width="14.28515625" style="134" customWidth="1"/>
    <col min="21" max="21" width="13.28515625" style="135" customWidth="1"/>
    <col min="22" max="22" width="14.28515625" style="135" customWidth="1"/>
    <col min="23" max="23" width="13.7109375" style="135" customWidth="1"/>
    <col min="24" max="24" width="20.7109375" style="135" customWidth="1"/>
    <col min="25" max="28" width="14.28515625" style="134" customWidth="1"/>
    <col min="29" max="29" width="14.28515625" style="133" customWidth="1"/>
    <col min="30" max="30" width="14.28515625" style="132" customWidth="1"/>
    <col min="31" max="31" width="15" style="132" customWidth="1"/>
    <col min="32" max="32" width="14.28515625" style="129" customWidth="1"/>
    <col min="33" max="34" width="13.140625" style="129" customWidth="1"/>
    <col min="35" max="35" width="9.85546875" style="131" customWidth="1"/>
    <col min="36" max="36" width="11.140625" style="131" customWidth="1"/>
    <col min="37" max="39" width="14.28515625" style="129" customWidth="1"/>
    <col min="40" max="40" width="12.85546875" style="131" customWidth="1"/>
    <col min="41" max="41" width="14.28515625" style="129" customWidth="1"/>
    <col min="42" max="42" width="16" style="129" customWidth="1"/>
    <col min="43" max="43" width="3.5703125" style="130" customWidth="1"/>
    <col min="44" max="47" width="16" style="129" customWidth="1"/>
    <col min="48" max="48" width="10.85546875" style="129" customWidth="1"/>
    <col min="49" max="16384" width="9.140625" style="128"/>
  </cols>
  <sheetData>
    <row r="1" spans="1:48" ht="21">
      <c r="A1" s="204" t="s">
        <v>190</v>
      </c>
      <c r="B1" s="201"/>
      <c r="C1" s="201"/>
      <c r="D1" s="200"/>
      <c r="E1" s="200"/>
      <c r="F1" s="200"/>
      <c r="G1" s="200"/>
      <c r="H1" s="200"/>
      <c r="I1" s="195"/>
      <c r="J1" s="195"/>
      <c r="K1" s="195"/>
      <c r="L1" s="195"/>
      <c r="M1" s="195"/>
      <c r="N1" s="195"/>
      <c r="O1" s="195"/>
      <c r="P1" s="195"/>
      <c r="Q1" s="195"/>
      <c r="R1" s="195"/>
      <c r="S1" s="195"/>
      <c r="T1" s="195"/>
      <c r="U1" s="196"/>
      <c r="V1" s="196"/>
      <c r="W1" s="196"/>
      <c r="X1" s="196"/>
      <c r="Y1" s="195"/>
      <c r="Z1" s="195"/>
      <c r="AA1" s="195"/>
      <c r="AB1" s="195"/>
      <c r="AC1" s="203"/>
      <c r="AD1" s="193"/>
      <c r="AE1" s="193"/>
      <c r="AF1" s="190"/>
      <c r="AG1" s="190"/>
      <c r="AH1" s="190"/>
      <c r="AI1" s="192"/>
      <c r="AJ1" s="192"/>
      <c r="AK1" s="190"/>
      <c r="AL1" s="190"/>
      <c r="AM1" s="190"/>
      <c r="AN1" s="192"/>
      <c r="AO1" s="190"/>
      <c r="AP1" s="190"/>
      <c r="AQ1" s="191"/>
      <c r="AR1" s="190"/>
      <c r="AS1" s="190"/>
      <c r="AT1" s="190"/>
      <c r="AU1" s="202"/>
      <c r="AV1" s="202" t="s">
        <v>189</v>
      </c>
    </row>
    <row r="2" spans="1:48">
      <c r="A2" s="201"/>
      <c r="B2" s="201"/>
      <c r="C2" s="201"/>
      <c r="D2" s="200"/>
      <c r="E2" s="200"/>
      <c r="F2" s="200"/>
      <c r="G2" s="200"/>
      <c r="H2" s="200"/>
      <c r="I2" s="195"/>
      <c r="J2" s="199"/>
      <c r="K2" s="195"/>
      <c r="L2" s="195"/>
      <c r="M2" s="195"/>
      <c r="N2" s="195"/>
      <c r="O2" s="195"/>
      <c r="P2" s="195"/>
      <c r="Q2" s="195"/>
      <c r="R2" s="195"/>
      <c r="S2" s="195"/>
      <c r="T2" s="198"/>
      <c r="U2" s="197"/>
      <c r="V2" s="196"/>
      <c r="W2" s="196"/>
      <c r="X2" s="196"/>
      <c r="Y2" s="195"/>
      <c r="Z2" s="195"/>
      <c r="AA2" s="195"/>
      <c r="AB2" s="195"/>
      <c r="AC2" s="194"/>
      <c r="AD2" s="193"/>
      <c r="AE2" s="193"/>
      <c r="AF2" s="190"/>
      <c r="AG2" s="190"/>
      <c r="AH2" s="190"/>
      <c r="AI2" s="192"/>
      <c r="AJ2" s="192"/>
      <c r="AK2" s="190"/>
      <c r="AL2" s="190"/>
      <c r="AM2" s="190"/>
      <c r="AN2" s="192"/>
      <c r="AO2" s="190"/>
      <c r="AP2" s="190"/>
      <c r="AQ2" s="191"/>
      <c r="AR2" s="190"/>
      <c r="AS2" s="190"/>
      <c r="AT2" s="190"/>
      <c r="AU2" s="190"/>
      <c r="AV2" s="190"/>
    </row>
    <row r="3" spans="1:48">
      <c r="A3" s="201"/>
      <c r="B3" s="201"/>
      <c r="C3" s="201"/>
      <c r="D3" s="200"/>
      <c r="E3" s="200"/>
      <c r="F3" s="200"/>
      <c r="G3" s="200"/>
      <c r="H3" s="200"/>
      <c r="I3" s="195"/>
      <c r="J3" s="199"/>
      <c r="K3" s="195"/>
      <c r="L3" s="195"/>
      <c r="M3" s="195"/>
      <c r="N3" s="195"/>
      <c r="O3" s="195"/>
      <c r="P3" s="195"/>
      <c r="Q3" s="195"/>
      <c r="R3" s="195"/>
      <c r="S3" s="195"/>
      <c r="T3" s="198"/>
      <c r="U3" s="197"/>
      <c r="V3" s="196"/>
      <c r="W3" s="196"/>
      <c r="X3" s="196"/>
      <c r="Y3" s="195"/>
      <c r="Z3" s="195"/>
      <c r="AA3" s="195"/>
      <c r="AB3" s="195"/>
      <c r="AC3" s="194"/>
      <c r="AD3" s="193"/>
      <c r="AE3" s="193"/>
      <c r="AF3" s="190"/>
      <c r="AG3" s="190"/>
      <c r="AH3" s="190"/>
      <c r="AI3" s="192"/>
      <c r="AJ3" s="192"/>
      <c r="AK3" s="190"/>
      <c r="AL3" s="190"/>
      <c r="AM3" s="190"/>
      <c r="AN3" s="192"/>
      <c r="AO3" s="190"/>
      <c r="AP3" s="190"/>
      <c r="AQ3" s="191"/>
      <c r="AR3" s="190"/>
      <c r="AS3" s="190"/>
      <c r="AT3" s="190"/>
      <c r="AU3" s="190"/>
      <c r="AV3" s="190"/>
    </row>
    <row r="4" spans="1:48" s="188" customFormat="1" ht="15.75" thickBot="1">
      <c r="A4" s="188">
        <f>1</f>
        <v>1</v>
      </c>
      <c r="B4" s="188">
        <f t="shared" ref="B4:AB4" si="0">A4+1</f>
        <v>2</v>
      </c>
      <c r="C4" s="188">
        <f t="shared" si="0"/>
        <v>3</v>
      </c>
      <c r="D4" s="188">
        <f t="shared" si="0"/>
        <v>4</v>
      </c>
      <c r="E4" s="188">
        <f t="shared" si="0"/>
        <v>5</v>
      </c>
      <c r="F4" s="188">
        <f t="shared" si="0"/>
        <v>6</v>
      </c>
      <c r="G4" s="188">
        <f t="shared" si="0"/>
        <v>7</v>
      </c>
      <c r="H4" s="188">
        <f t="shared" si="0"/>
        <v>8</v>
      </c>
      <c r="I4" s="188">
        <f t="shared" si="0"/>
        <v>9</v>
      </c>
      <c r="J4" s="188">
        <f t="shared" si="0"/>
        <v>10</v>
      </c>
      <c r="K4" s="188">
        <f t="shared" si="0"/>
        <v>11</v>
      </c>
      <c r="L4" s="188">
        <f t="shared" si="0"/>
        <v>12</v>
      </c>
      <c r="M4" s="188">
        <f t="shared" si="0"/>
        <v>13</v>
      </c>
      <c r="N4" s="188">
        <f t="shared" si="0"/>
        <v>14</v>
      </c>
      <c r="O4" s="188">
        <f t="shared" si="0"/>
        <v>15</v>
      </c>
      <c r="P4" s="188">
        <f t="shared" si="0"/>
        <v>16</v>
      </c>
      <c r="Q4" s="188">
        <f t="shared" si="0"/>
        <v>17</v>
      </c>
      <c r="R4" s="188">
        <f t="shared" si="0"/>
        <v>18</v>
      </c>
      <c r="S4" s="188">
        <f t="shared" si="0"/>
        <v>19</v>
      </c>
      <c r="T4" s="188">
        <f t="shared" si="0"/>
        <v>20</v>
      </c>
      <c r="U4" s="188">
        <f t="shared" si="0"/>
        <v>21</v>
      </c>
      <c r="V4" s="188">
        <f t="shared" si="0"/>
        <v>22</v>
      </c>
      <c r="W4" s="188">
        <f t="shared" si="0"/>
        <v>23</v>
      </c>
      <c r="X4" s="188">
        <f t="shared" si="0"/>
        <v>24</v>
      </c>
      <c r="Y4" s="188">
        <f t="shared" si="0"/>
        <v>25</v>
      </c>
      <c r="Z4" s="188">
        <f t="shared" si="0"/>
        <v>26</v>
      </c>
      <c r="AA4" s="188">
        <f t="shared" si="0"/>
        <v>27</v>
      </c>
      <c r="AB4" s="188">
        <f t="shared" si="0"/>
        <v>28</v>
      </c>
      <c r="AC4" s="188">
        <f>AA4+1</f>
        <v>28</v>
      </c>
      <c r="AD4" s="188">
        <f t="shared" ref="AD4:AP4" si="1">AC4+1</f>
        <v>29</v>
      </c>
      <c r="AE4" s="188">
        <f t="shared" si="1"/>
        <v>30</v>
      </c>
      <c r="AF4" s="188">
        <f t="shared" si="1"/>
        <v>31</v>
      </c>
      <c r="AG4" s="188">
        <f t="shared" si="1"/>
        <v>32</v>
      </c>
      <c r="AH4" s="188">
        <f t="shared" si="1"/>
        <v>33</v>
      </c>
      <c r="AI4" s="188">
        <f t="shared" si="1"/>
        <v>34</v>
      </c>
      <c r="AJ4" s="188">
        <f t="shared" si="1"/>
        <v>35</v>
      </c>
      <c r="AK4" s="188">
        <f t="shared" si="1"/>
        <v>36</v>
      </c>
      <c r="AL4" s="188">
        <f t="shared" si="1"/>
        <v>37</v>
      </c>
      <c r="AM4" s="188">
        <f t="shared" si="1"/>
        <v>38</v>
      </c>
      <c r="AN4" s="188">
        <f t="shared" si="1"/>
        <v>39</v>
      </c>
      <c r="AO4" s="188">
        <f t="shared" si="1"/>
        <v>40</v>
      </c>
      <c r="AP4" s="188">
        <f t="shared" si="1"/>
        <v>41</v>
      </c>
      <c r="AQ4" s="189"/>
      <c r="AR4" s="188">
        <f>AP4+1</f>
        <v>42</v>
      </c>
      <c r="AS4" s="188">
        <f>AR4+1</f>
        <v>43</v>
      </c>
      <c r="AT4" s="188">
        <f>AS4+1</f>
        <v>44</v>
      </c>
      <c r="AU4" s="188">
        <f>AT4+1</f>
        <v>45</v>
      </c>
      <c r="AV4" s="188">
        <f>AU4+1</f>
        <v>46</v>
      </c>
    </row>
    <row r="5" spans="1:48" s="177" customFormat="1" ht="74.25" customHeight="1">
      <c r="A5" s="187" t="s">
        <v>188</v>
      </c>
      <c r="B5" s="186" t="s">
        <v>187</v>
      </c>
      <c r="C5" s="186" t="s">
        <v>186</v>
      </c>
      <c r="D5" s="184" t="s">
        <v>185</v>
      </c>
      <c r="E5" s="184" t="s">
        <v>184</v>
      </c>
      <c r="F5" s="184" t="s">
        <v>183</v>
      </c>
      <c r="G5" s="184" t="s">
        <v>182</v>
      </c>
      <c r="H5" s="184" t="s">
        <v>181</v>
      </c>
      <c r="I5" s="184" t="s">
        <v>180</v>
      </c>
      <c r="J5" s="184" t="s">
        <v>179</v>
      </c>
      <c r="K5" s="184" t="s">
        <v>178</v>
      </c>
      <c r="L5" s="184" t="s">
        <v>177</v>
      </c>
      <c r="M5" s="184" t="s">
        <v>176</v>
      </c>
      <c r="N5" s="184" t="s">
        <v>175</v>
      </c>
      <c r="O5" s="184" t="s">
        <v>174</v>
      </c>
      <c r="P5" s="184" t="s">
        <v>173</v>
      </c>
      <c r="Q5" s="184" t="s">
        <v>172</v>
      </c>
      <c r="R5" s="184" t="s">
        <v>171</v>
      </c>
      <c r="S5" s="184" t="s">
        <v>170</v>
      </c>
      <c r="T5" s="184" t="s">
        <v>169</v>
      </c>
      <c r="U5" s="184" t="s">
        <v>168</v>
      </c>
      <c r="V5" s="184" t="s">
        <v>167</v>
      </c>
      <c r="W5" s="184" t="s">
        <v>166</v>
      </c>
      <c r="X5" s="184" t="s">
        <v>165</v>
      </c>
      <c r="Y5" s="184" t="s">
        <v>164</v>
      </c>
      <c r="Z5" s="184" t="s">
        <v>163</v>
      </c>
      <c r="AA5" s="185" t="s">
        <v>162</v>
      </c>
      <c r="AB5" s="184" t="s">
        <v>161</v>
      </c>
      <c r="AC5" s="184" t="s">
        <v>160</v>
      </c>
      <c r="AD5" s="182" t="s">
        <v>159</v>
      </c>
      <c r="AE5" s="182" t="s">
        <v>158</v>
      </c>
      <c r="AF5" s="182" t="s">
        <v>157</v>
      </c>
      <c r="AG5" s="182" t="s">
        <v>156</v>
      </c>
      <c r="AH5" s="182" t="s">
        <v>155</v>
      </c>
      <c r="AI5" s="183" t="s">
        <v>154</v>
      </c>
      <c r="AJ5" s="183" t="s">
        <v>153</v>
      </c>
      <c r="AK5" s="182" t="s">
        <v>152</v>
      </c>
      <c r="AL5" s="182" t="s">
        <v>151</v>
      </c>
      <c r="AM5" s="182" t="s">
        <v>150</v>
      </c>
      <c r="AN5" s="183" t="s">
        <v>149</v>
      </c>
      <c r="AO5" s="182" t="s">
        <v>148</v>
      </c>
      <c r="AP5" s="181" t="s">
        <v>147</v>
      </c>
      <c r="AQ5" s="180"/>
      <c r="AR5" s="179" t="s">
        <v>146</v>
      </c>
      <c r="AS5" s="178" t="s">
        <v>145</v>
      </c>
      <c r="AT5" s="178" t="s">
        <v>144</v>
      </c>
      <c r="AU5" s="178" t="s">
        <v>140</v>
      </c>
      <c r="AV5" s="178" t="s">
        <v>141</v>
      </c>
    </row>
    <row r="6" spans="1:48" ht="12.75" customHeight="1">
      <c r="A6" s="176" t="s">
        <v>143</v>
      </c>
      <c r="B6" s="175"/>
      <c r="C6" s="174"/>
      <c r="D6" s="169">
        <v>85849798.125</v>
      </c>
      <c r="E6" s="169">
        <v>29356145</v>
      </c>
      <c r="F6" s="169">
        <v>24995100</v>
      </c>
      <c r="G6" s="169">
        <v>2942220.0237102527</v>
      </c>
      <c r="H6" s="169">
        <v>2309725.6823931551</v>
      </c>
      <c r="I6" s="169">
        <v>148437.79306787284</v>
      </c>
      <c r="J6" s="169">
        <v>104433.70470287108</v>
      </c>
      <c r="K6" s="169">
        <v>60762.573808324349</v>
      </c>
      <c r="L6" s="169">
        <v>49621.534476922272</v>
      </c>
      <c r="M6" s="169">
        <v>4108680.0526704025</v>
      </c>
      <c r="N6" s="169">
        <v>898654.83513512718</v>
      </c>
      <c r="O6" s="169">
        <v>79115.3112908646</v>
      </c>
      <c r="P6" s="169">
        <v>5415210.2693873076</v>
      </c>
      <c r="Q6" s="169">
        <v>4207263.9155386342</v>
      </c>
      <c r="R6" s="169">
        <v>855192.64112857729</v>
      </c>
      <c r="S6" s="169">
        <v>99331.430771888234</v>
      </c>
      <c r="T6" s="169">
        <v>7800000</v>
      </c>
      <c r="U6" s="169">
        <v>932000</v>
      </c>
      <c r="V6" s="169">
        <v>3763570</v>
      </c>
      <c r="W6" s="169">
        <v>2824800</v>
      </c>
      <c r="X6" s="169">
        <v>105000</v>
      </c>
      <c r="Y6" s="169">
        <v>140201043.125</v>
      </c>
      <c r="Z6" s="169">
        <v>21278649.768082209</v>
      </c>
      <c r="AA6" s="169">
        <v>15425370</v>
      </c>
      <c r="AB6" s="169">
        <v>12248447.037977645</v>
      </c>
      <c r="AC6" s="169">
        <v>176905062.89308223</v>
      </c>
      <c r="AD6" s="169">
        <v>107905406.15206982</v>
      </c>
      <c r="AE6" s="169">
        <v>68999656.74101238</v>
      </c>
      <c r="AF6" s="169">
        <v>165236492.89308223</v>
      </c>
      <c r="AG6" s="169">
        <v>247462.4254693916</v>
      </c>
      <c r="AH6" s="169">
        <v>240634.60053509238</v>
      </c>
      <c r="AI6" s="173"/>
      <c r="AJ6" s="173"/>
      <c r="AK6" s="169">
        <v>1633.7428417690098</v>
      </c>
      <c r="AL6" s="169">
        <v>176906696.63592398</v>
      </c>
      <c r="AM6" s="173"/>
      <c r="AN6" s="173"/>
      <c r="AO6" s="169">
        <v>-1699462.35</v>
      </c>
      <c r="AP6" s="172">
        <v>175207234.28592396</v>
      </c>
      <c r="AQ6" s="171"/>
      <c r="AR6" s="170">
        <f>SUM(AR7:AR61)</f>
        <v>168608535.17344731</v>
      </c>
      <c r="AS6" s="169">
        <f>SUM(AS7:AS61)</f>
        <v>6598699.1124767102</v>
      </c>
      <c r="AT6" s="169">
        <f>SUM(AT7:AT61)</f>
        <v>-406050.30808000022</v>
      </c>
      <c r="AU6" s="169">
        <f>SUM(AU7:AU61)</f>
        <v>6192648.8043967085</v>
      </c>
      <c r="AV6" s="168">
        <f>SUM(AV7:AV61)</f>
        <v>1010.75</v>
      </c>
    </row>
    <row r="7" spans="1:48">
      <c r="A7" s="166">
        <v>101186</v>
      </c>
      <c r="B7" s="143">
        <v>3012001</v>
      </c>
      <c r="C7" s="143" t="s">
        <v>61</v>
      </c>
      <c r="D7" s="142">
        <v>2892890</v>
      </c>
      <c r="E7" s="138">
        <v>0</v>
      </c>
      <c r="F7" s="138">
        <v>0</v>
      </c>
      <c r="G7" s="138">
        <v>103199.83849259766</v>
      </c>
      <c r="H7" s="138">
        <v>0</v>
      </c>
      <c r="I7" s="138">
        <v>2380.9018567639255</v>
      </c>
      <c r="J7" s="138">
        <v>198.40848806366017</v>
      </c>
      <c r="K7" s="138">
        <v>0</v>
      </c>
      <c r="L7" s="138">
        <v>0</v>
      </c>
      <c r="M7" s="138">
        <v>101778.89240506339</v>
      </c>
      <c r="N7" s="138">
        <v>0</v>
      </c>
      <c r="O7" s="138">
        <v>1006.7294751009422</v>
      </c>
      <c r="P7" s="138">
        <v>194017.7080306111</v>
      </c>
      <c r="Q7" s="138">
        <v>0</v>
      </c>
      <c r="R7" s="138">
        <v>75398.399999999994</v>
      </c>
      <c r="S7" s="138">
        <v>0</v>
      </c>
      <c r="T7" s="138">
        <v>150000</v>
      </c>
      <c r="U7" s="138">
        <v>0</v>
      </c>
      <c r="V7" s="138">
        <v>37920</v>
      </c>
      <c r="W7" s="138">
        <v>0</v>
      </c>
      <c r="X7" s="138">
        <v>0</v>
      </c>
      <c r="Y7" s="138">
        <v>2892890</v>
      </c>
      <c r="Z7" s="138">
        <v>477980.87874820072</v>
      </c>
      <c r="AA7" s="138">
        <v>187920</v>
      </c>
      <c r="AB7" s="138">
        <v>245617.62727690995</v>
      </c>
      <c r="AC7" s="141">
        <v>3558790.8787482008</v>
      </c>
      <c r="AD7" s="138">
        <v>3558790.8787482004</v>
      </c>
      <c r="AE7" s="138">
        <v>0</v>
      </c>
      <c r="AF7" s="138">
        <v>3370870.8787482008</v>
      </c>
      <c r="AG7" s="138">
        <v>4506.511869984226</v>
      </c>
      <c r="AH7" s="138">
        <v>4597.8639016129027</v>
      </c>
      <c r="AI7" s="140">
        <v>-1.9868363566966609E-2</v>
      </c>
      <c r="AJ7" s="140">
        <v>4.8683635669666096E-3</v>
      </c>
      <c r="AK7" s="138">
        <v>16743.286682153437</v>
      </c>
      <c r="AL7" s="141">
        <v>3575534.1654303544</v>
      </c>
      <c r="AM7" s="141">
        <v>4780.1258896127729</v>
      </c>
      <c r="AN7" s="140">
        <v>-1.4062153409752587E-2</v>
      </c>
      <c r="AO7" s="138">
        <v>-39045.599999999999</v>
      </c>
      <c r="AP7" s="165">
        <v>3536488.5654303543</v>
      </c>
      <c r="AQ7" s="164"/>
      <c r="AR7" s="155">
        <v>3561642.2760204836</v>
      </c>
      <c r="AS7" s="138">
        <f t="shared" ref="AS7:AS38" si="2">AP7-AR7</f>
        <v>-25153.710590129253</v>
      </c>
      <c r="AT7" s="138">
        <v>-1592.9560000000056</v>
      </c>
      <c r="AU7" s="138">
        <f t="shared" ref="AU7:AU38" si="3">AS7+AT7</f>
        <v>-26746.666590129258</v>
      </c>
      <c r="AV7" s="167">
        <v>4</v>
      </c>
    </row>
    <row r="8" spans="1:48">
      <c r="A8" s="166">
        <v>101187</v>
      </c>
      <c r="B8" s="143">
        <v>3012004</v>
      </c>
      <c r="C8" s="143" t="s">
        <v>60</v>
      </c>
      <c r="D8" s="142">
        <v>1597277.5</v>
      </c>
      <c r="E8" s="138">
        <v>0</v>
      </c>
      <c r="F8" s="138">
        <v>0</v>
      </c>
      <c r="G8" s="138">
        <v>65502.944572748267</v>
      </c>
      <c r="H8" s="138">
        <v>0</v>
      </c>
      <c r="I8" s="138">
        <v>2289.0330188679332</v>
      </c>
      <c r="J8" s="138">
        <v>292.21698113207555</v>
      </c>
      <c r="K8" s="138">
        <v>0</v>
      </c>
      <c r="L8" s="138">
        <v>0</v>
      </c>
      <c r="M8" s="138">
        <v>31835.011764705898</v>
      </c>
      <c r="N8" s="138">
        <v>0</v>
      </c>
      <c r="O8" s="138">
        <v>476.90531177829098</v>
      </c>
      <c r="P8" s="138">
        <v>99588.652482269477</v>
      </c>
      <c r="Q8" s="138">
        <v>0</v>
      </c>
      <c r="R8" s="138">
        <v>0</v>
      </c>
      <c r="S8" s="138">
        <v>0</v>
      </c>
      <c r="T8" s="138">
        <v>150000</v>
      </c>
      <c r="U8" s="138">
        <v>0</v>
      </c>
      <c r="V8" s="138">
        <v>18630</v>
      </c>
      <c r="W8" s="138">
        <v>0</v>
      </c>
      <c r="X8" s="138">
        <v>0</v>
      </c>
      <c r="Y8" s="138">
        <v>1597277.5</v>
      </c>
      <c r="Z8" s="138">
        <v>199984.76413150196</v>
      </c>
      <c r="AA8" s="138">
        <v>168630</v>
      </c>
      <c r="AB8" s="138">
        <v>132340.12476864361</v>
      </c>
      <c r="AC8" s="141">
        <v>1965892.264131502</v>
      </c>
      <c r="AD8" s="138">
        <v>1965892.2641315018</v>
      </c>
      <c r="AE8" s="138">
        <v>0</v>
      </c>
      <c r="AF8" s="138">
        <v>1797262.264131502</v>
      </c>
      <c r="AG8" s="138">
        <v>4351.7246104878986</v>
      </c>
      <c r="AH8" s="138">
        <v>4227.0042780722897</v>
      </c>
      <c r="AI8" s="140">
        <v>2.950560827737965E-2</v>
      </c>
      <c r="AJ8" s="140">
        <v>0</v>
      </c>
      <c r="AK8" s="138">
        <v>0</v>
      </c>
      <c r="AL8" s="141">
        <v>1965892.264131502</v>
      </c>
      <c r="AM8" s="141">
        <v>4760.0296952336612</v>
      </c>
      <c r="AN8" s="140">
        <v>2.3540657752612493E-2</v>
      </c>
      <c r="AO8" s="138">
        <v>-21558.600000000002</v>
      </c>
      <c r="AP8" s="165">
        <v>1944333.6641315019</v>
      </c>
      <c r="AQ8" s="164"/>
      <c r="AR8" s="155">
        <v>1904602.1401274819</v>
      </c>
      <c r="AS8" s="138">
        <f t="shared" si="2"/>
        <v>39731.52400402003</v>
      </c>
      <c r="AT8" s="138">
        <v>7142.5649999999987</v>
      </c>
      <c r="AU8" s="138">
        <f t="shared" si="3"/>
        <v>46874.089004020032</v>
      </c>
      <c r="AV8" s="167">
        <v>-2</v>
      </c>
    </row>
    <row r="9" spans="1:48">
      <c r="A9" s="166">
        <v>101188</v>
      </c>
      <c r="B9" s="143">
        <v>3012005</v>
      </c>
      <c r="C9" s="143" t="s">
        <v>59</v>
      </c>
      <c r="D9" s="142">
        <v>1253070</v>
      </c>
      <c r="E9" s="138">
        <v>0</v>
      </c>
      <c r="F9" s="138">
        <v>0</v>
      </c>
      <c r="G9" s="138">
        <v>41238.601823708232</v>
      </c>
      <c r="H9" s="138">
        <v>0</v>
      </c>
      <c r="I9" s="138">
        <v>1261.6822429906542</v>
      </c>
      <c r="J9" s="138">
        <v>0</v>
      </c>
      <c r="K9" s="138">
        <v>0</v>
      </c>
      <c r="L9" s="138">
        <v>0</v>
      </c>
      <c r="M9" s="138">
        <v>63469.816513761492</v>
      </c>
      <c r="N9" s="138">
        <v>0</v>
      </c>
      <c r="O9" s="138">
        <v>1477.2036474164131</v>
      </c>
      <c r="P9" s="138">
        <v>112807.44919831955</v>
      </c>
      <c r="Q9" s="138">
        <v>0</v>
      </c>
      <c r="R9" s="138">
        <v>0</v>
      </c>
      <c r="S9" s="138">
        <v>0</v>
      </c>
      <c r="T9" s="138">
        <v>150000</v>
      </c>
      <c r="U9" s="138">
        <v>0</v>
      </c>
      <c r="V9" s="138">
        <v>18460</v>
      </c>
      <c r="W9" s="138">
        <v>0</v>
      </c>
      <c r="X9" s="138">
        <v>0</v>
      </c>
      <c r="Y9" s="138">
        <v>1253070</v>
      </c>
      <c r="Z9" s="138">
        <v>220254.75342619634</v>
      </c>
      <c r="AA9" s="138">
        <v>168460</v>
      </c>
      <c r="AB9" s="138">
        <v>133426.75011017366</v>
      </c>
      <c r="AC9" s="141">
        <v>1641784.7534261963</v>
      </c>
      <c r="AD9" s="138">
        <v>1641784.7534261963</v>
      </c>
      <c r="AE9" s="138">
        <v>0</v>
      </c>
      <c r="AF9" s="138">
        <v>1473324.7534261963</v>
      </c>
      <c r="AG9" s="138">
        <v>4547.2986216857907</v>
      </c>
      <c r="AH9" s="138">
        <v>4099.3124990853657</v>
      </c>
      <c r="AI9" s="140">
        <v>0.10928323290804963</v>
      </c>
      <c r="AJ9" s="140">
        <v>-6.4183232908049628E-2</v>
      </c>
      <c r="AK9" s="138">
        <v>-85246.709760902711</v>
      </c>
      <c r="AL9" s="141">
        <v>1556538.0436652936</v>
      </c>
      <c r="AM9" s="141">
        <v>4804.1297643990547</v>
      </c>
      <c r="AN9" s="140">
        <v>4.2333778827731816E-2</v>
      </c>
      <c r="AO9" s="138">
        <v>-16912.8</v>
      </c>
      <c r="AP9" s="165">
        <v>1539625.2436652936</v>
      </c>
      <c r="AQ9" s="164"/>
      <c r="AR9" s="155">
        <v>1491699.0490812799</v>
      </c>
      <c r="AS9" s="138">
        <f t="shared" si="2"/>
        <v>47926.194584013661</v>
      </c>
      <c r="AT9" s="138">
        <v>-1278.2900000000009</v>
      </c>
      <c r="AU9" s="138">
        <f t="shared" si="3"/>
        <v>46647.90458401366</v>
      </c>
      <c r="AV9" s="167">
        <v>-4</v>
      </c>
    </row>
    <row r="10" spans="1:48">
      <c r="A10" s="166">
        <v>101189</v>
      </c>
      <c r="B10" s="143">
        <v>3012006</v>
      </c>
      <c r="C10" s="143" t="s">
        <v>58</v>
      </c>
      <c r="D10" s="142">
        <v>2784600</v>
      </c>
      <c r="E10" s="138">
        <v>0</v>
      </c>
      <c r="F10" s="138">
        <v>0</v>
      </c>
      <c r="G10" s="138">
        <v>95857.101865136297</v>
      </c>
      <c r="H10" s="138">
        <v>0</v>
      </c>
      <c r="I10" s="138">
        <v>16227.461858529816</v>
      </c>
      <c r="J10" s="138">
        <v>1797.5034674063786</v>
      </c>
      <c r="K10" s="138">
        <v>0</v>
      </c>
      <c r="L10" s="138">
        <v>0</v>
      </c>
      <c r="M10" s="138">
        <v>183972.4137931033</v>
      </c>
      <c r="N10" s="138">
        <v>0</v>
      </c>
      <c r="O10" s="138">
        <v>516.49928263988522</v>
      </c>
      <c r="P10" s="138">
        <v>208691.72652576116</v>
      </c>
      <c r="Q10" s="138">
        <v>0</v>
      </c>
      <c r="R10" s="138">
        <v>27366.364640883985</v>
      </c>
      <c r="S10" s="138">
        <v>0</v>
      </c>
      <c r="T10" s="138">
        <v>150000</v>
      </c>
      <c r="U10" s="138">
        <v>0</v>
      </c>
      <c r="V10" s="138">
        <v>81030</v>
      </c>
      <c r="W10" s="138">
        <v>0</v>
      </c>
      <c r="X10" s="138">
        <v>0</v>
      </c>
      <c r="Y10" s="138">
        <v>2784600</v>
      </c>
      <c r="Z10" s="138">
        <v>534429.07143346081</v>
      </c>
      <c r="AA10" s="138">
        <v>231030</v>
      </c>
      <c r="AB10" s="138">
        <v>256620.27745832931</v>
      </c>
      <c r="AC10" s="141">
        <v>3550059.0714334608</v>
      </c>
      <c r="AD10" s="138">
        <v>3550059.0714334603</v>
      </c>
      <c r="AE10" s="138">
        <v>0</v>
      </c>
      <c r="AF10" s="138">
        <v>3319029.0714334608</v>
      </c>
      <c r="AG10" s="138">
        <v>4609.7625992131398</v>
      </c>
      <c r="AH10" s="138">
        <v>4434.6836002902755</v>
      </c>
      <c r="AI10" s="140">
        <v>3.9479479192473688E-2</v>
      </c>
      <c r="AJ10" s="140">
        <v>0</v>
      </c>
      <c r="AK10" s="138">
        <v>0</v>
      </c>
      <c r="AL10" s="141">
        <v>3550059.0714334608</v>
      </c>
      <c r="AM10" s="141">
        <v>4930.6375992131398</v>
      </c>
      <c r="AN10" s="140">
        <v>2.4960542790775975E-2</v>
      </c>
      <c r="AO10" s="138">
        <v>-37584</v>
      </c>
      <c r="AP10" s="165">
        <v>3512475.0714334608</v>
      </c>
      <c r="AQ10" s="164"/>
      <c r="AR10" s="155">
        <v>3272345.8652600003</v>
      </c>
      <c r="AS10" s="138">
        <f t="shared" si="2"/>
        <v>240129.20617346046</v>
      </c>
      <c r="AT10" s="138">
        <v>27951.131999999998</v>
      </c>
      <c r="AU10" s="138">
        <f t="shared" si="3"/>
        <v>268080.33817346045</v>
      </c>
      <c r="AV10" s="167">
        <v>31</v>
      </c>
    </row>
    <row r="11" spans="1:48">
      <c r="A11" s="166">
        <v>101192</v>
      </c>
      <c r="B11" s="143">
        <v>3012009</v>
      </c>
      <c r="C11" s="143" t="s">
        <v>57</v>
      </c>
      <c r="D11" s="142">
        <v>1848665</v>
      </c>
      <c r="E11" s="138">
        <v>0</v>
      </c>
      <c r="F11" s="138">
        <v>0</v>
      </c>
      <c r="G11" s="138">
        <v>42945.467775467776</v>
      </c>
      <c r="H11" s="138">
        <v>0</v>
      </c>
      <c r="I11" s="138">
        <v>351.47058823529471</v>
      </c>
      <c r="J11" s="138">
        <v>200.84033613445391</v>
      </c>
      <c r="K11" s="138">
        <v>0</v>
      </c>
      <c r="L11" s="138">
        <v>0</v>
      </c>
      <c r="M11" s="138">
        <v>54980.105708245283</v>
      </c>
      <c r="N11" s="138">
        <v>0</v>
      </c>
      <c r="O11" s="138">
        <v>1987.5259875259876</v>
      </c>
      <c r="P11" s="138">
        <v>65367.521367521389</v>
      </c>
      <c r="Q11" s="138">
        <v>0</v>
      </c>
      <c r="R11" s="138">
        <v>0</v>
      </c>
      <c r="S11" s="138">
        <v>0</v>
      </c>
      <c r="T11" s="138">
        <v>150000</v>
      </c>
      <c r="U11" s="138">
        <v>0</v>
      </c>
      <c r="V11" s="138">
        <v>34570</v>
      </c>
      <c r="W11" s="138">
        <v>0</v>
      </c>
      <c r="X11" s="138">
        <v>0</v>
      </c>
      <c r="Y11" s="138">
        <v>1848665</v>
      </c>
      <c r="Z11" s="138">
        <v>165832.93176313018</v>
      </c>
      <c r="AA11" s="138">
        <v>184570</v>
      </c>
      <c r="AB11" s="138">
        <v>86840.255255255281</v>
      </c>
      <c r="AC11" s="141">
        <v>2199067.9317631302</v>
      </c>
      <c r="AD11" s="138">
        <v>2199067.9317631302</v>
      </c>
      <c r="AE11" s="138">
        <v>0</v>
      </c>
      <c r="AF11" s="138">
        <v>2014497.9317631302</v>
      </c>
      <c r="AG11" s="138">
        <v>4214.4308195881385</v>
      </c>
      <c r="AH11" s="138">
        <v>3995.8269918580377</v>
      </c>
      <c r="AI11" s="140">
        <v>5.4708031197429619E-2</v>
      </c>
      <c r="AJ11" s="140">
        <v>-9.6080311974296173E-3</v>
      </c>
      <c r="AK11" s="138">
        <v>-18351.390529911008</v>
      </c>
      <c r="AL11" s="141">
        <v>2180716.5412332192</v>
      </c>
      <c r="AM11" s="141">
        <v>4562.168496303806</v>
      </c>
      <c r="AN11" s="140">
        <v>4.1663646863099757E-2</v>
      </c>
      <c r="AO11" s="138">
        <v>-24951.600000000002</v>
      </c>
      <c r="AP11" s="165">
        <v>2155764.9412332191</v>
      </c>
      <c r="AQ11" s="164"/>
      <c r="AR11" s="155">
        <v>2068582.8505915031</v>
      </c>
      <c r="AS11" s="138">
        <f t="shared" si="2"/>
        <v>87182.090641716029</v>
      </c>
      <c r="AT11" s="138">
        <v>-697.48600000000442</v>
      </c>
      <c r="AU11" s="138">
        <f t="shared" si="3"/>
        <v>86484.604641716025</v>
      </c>
      <c r="AV11" s="167">
        <v>-1</v>
      </c>
    </row>
    <row r="12" spans="1:48">
      <c r="A12" s="166">
        <v>101193</v>
      </c>
      <c r="B12" s="143">
        <v>3012010</v>
      </c>
      <c r="C12" s="143" t="s">
        <v>56</v>
      </c>
      <c r="D12" s="142">
        <v>3113337.5</v>
      </c>
      <c r="E12" s="138">
        <v>0</v>
      </c>
      <c r="F12" s="138">
        <v>0</v>
      </c>
      <c r="G12" s="138">
        <v>74535.173611111139</v>
      </c>
      <c r="H12" s="138">
        <v>0</v>
      </c>
      <c r="I12" s="138">
        <v>1494.4306930693058</v>
      </c>
      <c r="J12" s="138">
        <v>697.40099009900962</v>
      </c>
      <c r="K12" s="138">
        <v>0</v>
      </c>
      <c r="L12" s="138">
        <v>0</v>
      </c>
      <c r="M12" s="138">
        <v>254266.79687500023</v>
      </c>
      <c r="N12" s="138">
        <v>0</v>
      </c>
      <c r="O12" s="138">
        <v>1677.0833333333333</v>
      </c>
      <c r="P12" s="138">
        <v>212267.90381259724</v>
      </c>
      <c r="Q12" s="138">
        <v>0</v>
      </c>
      <c r="R12" s="138">
        <v>0</v>
      </c>
      <c r="S12" s="138">
        <v>0</v>
      </c>
      <c r="T12" s="138">
        <v>150000</v>
      </c>
      <c r="U12" s="138">
        <v>100000</v>
      </c>
      <c r="V12" s="138">
        <v>129860</v>
      </c>
      <c r="W12" s="138">
        <v>0</v>
      </c>
      <c r="X12" s="138">
        <v>0</v>
      </c>
      <c r="Y12" s="138">
        <v>3113337.5</v>
      </c>
      <c r="Z12" s="138">
        <v>544938.78931521019</v>
      </c>
      <c r="AA12" s="138">
        <v>379860</v>
      </c>
      <c r="AB12" s="138">
        <v>249535.49061815281</v>
      </c>
      <c r="AC12" s="141">
        <v>4038136.2893152102</v>
      </c>
      <c r="AD12" s="138">
        <v>4038136.2893152107</v>
      </c>
      <c r="AE12" s="138">
        <v>0</v>
      </c>
      <c r="AF12" s="138">
        <v>3758276.2893152102</v>
      </c>
      <c r="AG12" s="138">
        <v>4668.6661979070932</v>
      </c>
      <c r="AH12" s="138">
        <v>4416.3458303672314</v>
      </c>
      <c r="AI12" s="140">
        <v>5.7133290107147391E-2</v>
      </c>
      <c r="AJ12" s="140">
        <v>-1.203329010714739E-2</v>
      </c>
      <c r="AK12" s="138">
        <v>-42780.252325191206</v>
      </c>
      <c r="AL12" s="141">
        <v>3995356.036990019</v>
      </c>
      <c r="AM12" s="141">
        <v>4963.1752012298375</v>
      </c>
      <c r="AN12" s="140">
        <v>6.4846565255776811E-2</v>
      </c>
      <c r="AO12" s="138">
        <v>-42021</v>
      </c>
      <c r="AP12" s="165">
        <v>3953335.036990019</v>
      </c>
      <c r="AQ12" s="164"/>
      <c r="AR12" s="155">
        <v>3256644.2583545796</v>
      </c>
      <c r="AS12" s="138">
        <f t="shared" si="2"/>
        <v>696690.77863543946</v>
      </c>
      <c r="AT12" s="138">
        <v>-106694.4745</v>
      </c>
      <c r="AU12" s="138">
        <f t="shared" si="3"/>
        <v>589996.30413543945</v>
      </c>
      <c r="AV12" s="167">
        <v>97</v>
      </c>
    </row>
    <row r="13" spans="1:48">
      <c r="A13" s="166">
        <v>101198</v>
      </c>
      <c r="B13" s="143">
        <v>3012015</v>
      </c>
      <c r="C13" s="143" t="s">
        <v>55</v>
      </c>
      <c r="D13" s="142">
        <v>3589040</v>
      </c>
      <c r="E13" s="138">
        <v>0</v>
      </c>
      <c r="F13" s="138">
        <v>0</v>
      </c>
      <c r="G13" s="138">
        <v>114001.39697322465</v>
      </c>
      <c r="H13" s="138">
        <v>0</v>
      </c>
      <c r="I13" s="138">
        <v>13320.811099252929</v>
      </c>
      <c r="J13" s="138">
        <v>2674.0661686232661</v>
      </c>
      <c r="K13" s="138">
        <v>0</v>
      </c>
      <c r="L13" s="138">
        <v>0</v>
      </c>
      <c r="M13" s="138">
        <v>262904.15094339597</v>
      </c>
      <c r="N13" s="138">
        <v>0</v>
      </c>
      <c r="O13" s="138">
        <v>540.16298020954605</v>
      </c>
      <c r="P13" s="138">
        <v>246387.8592410686</v>
      </c>
      <c r="Q13" s="138">
        <v>0</v>
      </c>
      <c r="R13" s="138">
        <v>38312.578723404135</v>
      </c>
      <c r="S13" s="138">
        <v>0</v>
      </c>
      <c r="T13" s="138">
        <v>150000</v>
      </c>
      <c r="U13" s="138">
        <v>100000</v>
      </c>
      <c r="V13" s="138">
        <v>-13700</v>
      </c>
      <c r="W13" s="138">
        <v>0</v>
      </c>
      <c r="X13" s="138">
        <v>0</v>
      </c>
      <c r="Y13" s="138">
        <v>3589040</v>
      </c>
      <c r="Z13" s="138">
        <v>678141.02612917905</v>
      </c>
      <c r="AA13" s="138">
        <v>236300</v>
      </c>
      <c r="AB13" s="138">
        <v>303388.55772768089</v>
      </c>
      <c r="AC13" s="141">
        <v>4503481.0261291787</v>
      </c>
      <c r="AD13" s="138">
        <v>4503481.0261291796</v>
      </c>
      <c r="AE13" s="138">
        <v>0</v>
      </c>
      <c r="AF13" s="138">
        <v>4367181.0261291787</v>
      </c>
      <c r="AG13" s="138">
        <v>4706.0140367771319</v>
      </c>
      <c r="AH13" s="138">
        <v>4671.9753953596291</v>
      </c>
      <c r="AI13" s="140">
        <v>7.2857064810981477E-3</v>
      </c>
      <c r="AJ13" s="140">
        <v>0</v>
      </c>
      <c r="AK13" s="138">
        <v>0</v>
      </c>
      <c r="AL13" s="141">
        <v>4503481.0261291787</v>
      </c>
      <c r="AM13" s="141">
        <v>4852.8890367771319</v>
      </c>
      <c r="AN13" s="140">
        <v>-1.6741155524501727E-2</v>
      </c>
      <c r="AO13" s="138">
        <v>-48441.600000000006</v>
      </c>
      <c r="AP13" s="165">
        <v>4455039.4261291791</v>
      </c>
      <c r="AQ13" s="164"/>
      <c r="AR13" s="155">
        <v>4201702.9621709017</v>
      </c>
      <c r="AS13" s="138">
        <f t="shared" si="2"/>
        <v>253336.46395827737</v>
      </c>
      <c r="AT13" s="138">
        <v>90871.368040000001</v>
      </c>
      <c r="AU13" s="138">
        <f t="shared" si="3"/>
        <v>344207.83199827734</v>
      </c>
      <c r="AV13" s="167">
        <v>66</v>
      </c>
    </row>
    <row r="14" spans="1:48">
      <c r="A14" s="166">
        <v>101202</v>
      </c>
      <c r="B14" s="143">
        <v>3012024</v>
      </c>
      <c r="C14" s="143" t="s">
        <v>54</v>
      </c>
      <c r="D14" s="142">
        <v>2057510</v>
      </c>
      <c r="E14" s="138">
        <v>0</v>
      </c>
      <c r="F14" s="138">
        <v>0</v>
      </c>
      <c r="G14" s="138">
        <v>52936.63366336633</v>
      </c>
      <c r="H14" s="138">
        <v>0</v>
      </c>
      <c r="I14" s="138">
        <v>949.99999999999966</v>
      </c>
      <c r="J14" s="138">
        <v>0</v>
      </c>
      <c r="K14" s="138">
        <v>0</v>
      </c>
      <c r="L14" s="138">
        <v>0</v>
      </c>
      <c r="M14" s="138">
        <v>104197.00440528621</v>
      </c>
      <c r="N14" s="138">
        <v>0</v>
      </c>
      <c r="O14" s="138">
        <v>1053.4653465346535</v>
      </c>
      <c r="P14" s="138">
        <v>137391.18044183971</v>
      </c>
      <c r="Q14" s="138">
        <v>0</v>
      </c>
      <c r="R14" s="138">
        <v>16531.200000000033</v>
      </c>
      <c r="S14" s="138">
        <v>0</v>
      </c>
      <c r="T14" s="138">
        <v>150000</v>
      </c>
      <c r="U14" s="138">
        <v>0</v>
      </c>
      <c r="V14" s="138">
        <v>57340</v>
      </c>
      <c r="W14" s="138">
        <v>0</v>
      </c>
      <c r="X14" s="138">
        <v>0</v>
      </c>
      <c r="Y14" s="138">
        <v>2057510</v>
      </c>
      <c r="Z14" s="138">
        <v>313059.48385702691</v>
      </c>
      <c r="AA14" s="138">
        <v>207340</v>
      </c>
      <c r="AB14" s="138">
        <v>163859.49727352287</v>
      </c>
      <c r="AC14" s="141">
        <v>2577909.4838570268</v>
      </c>
      <c r="AD14" s="138">
        <v>2577909.4838570273</v>
      </c>
      <c r="AE14" s="138">
        <v>0</v>
      </c>
      <c r="AF14" s="138">
        <v>2370569.4838570268</v>
      </c>
      <c r="AG14" s="138">
        <v>4455.9576764229823</v>
      </c>
      <c r="AH14" s="138">
        <v>4280.8364204408808</v>
      </c>
      <c r="AI14" s="140">
        <v>4.0908186808050438E-2</v>
      </c>
      <c r="AJ14" s="140">
        <v>0</v>
      </c>
      <c r="AK14" s="138">
        <v>0</v>
      </c>
      <c r="AL14" s="141">
        <v>2577909.4838570268</v>
      </c>
      <c r="AM14" s="141">
        <v>4845.6945185282457</v>
      </c>
      <c r="AN14" s="140">
        <v>4.6696813544828908E-2</v>
      </c>
      <c r="AO14" s="138">
        <v>-27770.400000000001</v>
      </c>
      <c r="AP14" s="165">
        <v>2550139.0838570269</v>
      </c>
      <c r="AQ14" s="164"/>
      <c r="AR14" s="155">
        <v>2279612.2496736934</v>
      </c>
      <c r="AS14" s="138">
        <f t="shared" si="2"/>
        <v>270526.83418333344</v>
      </c>
      <c r="AT14" s="138">
        <v>-33351.334000000003</v>
      </c>
      <c r="AU14" s="138">
        <f t="shared" si="3"/>
        <v>237175.50018333344</v>
      </c>
      <c r="AV14" s="167">
        <v>33</v>
      </c>
    </row>
    <row r="15" spans="1:48">
      <c r="A15" s="166">
        <v>101203</v>
      </c>
      <c r="B15" s="143">
        <v>3012030</v>
      </c>
      <c r="C15" s="143" t="s">
        <v>53</v>
      </c>
      <c r="D15" s="142">
        <v>1396167.5</v>
      </c>
      <c r="E15" s="138">
        <v>0</v>
      </c>
      <c r="F15" s="138">
        <v>0</v>
      </c>
      <c r="G15" s="138">
        <v>34600.847222222212</v>
      </c>
      <c r="H15" s="138">
        <v>0</v>
      </c>
      <c r="I15" s="138">
        <v>150.83565459610037</v>
      </c>
      <c r="J15" s="138">
        <v>1608.9136490250703</v>
      </c>
      <c r="K15" s="138">
        <v>0</v>
      </c>
      <c r="L15" s="138">
        <v>0</v>
      </c>
      <c r="M15" s="138">
        <v>109397.63513513512</v>
      </c>
      <c r="N15" s="138">
        <v>0</v>
      </c>
      <c r="O15" s="138">
        <v>501.38888888888886</v>
      </c>
      <c r="P15" s="138">
        <v>70888.217305270708</v>
      </c>
      <c r="Q15" s="138">
        <v>0</v>
      </c>
      <c r="R15" s="138">
        <v>0</v>
      </c>
      <c r="S15" s="138">
        <v>0</v>
      </c>
      <c r="T15" s="138">
        <v>150000</v>
      </c>
      <c r="U15" s="138">
        <v>0</v>
      </c>
      <c r="V15" s="138">
        <v>48000</v>
      </c>
      <c r="W15" s="138">
        <v>0</v>
      </c>
      <c r="X15" s="138">
        <v>0</v>
      </c>
      <c r="Y15" s="138">
        <v>1396167.5</v>
      </c>
      <c r="Z15" s="138">
        <v>217147.83785513806</v>
      </c>
      <c r="AA15" s="138">
        <v>198000</v>
      </c>
      <c r="AB15" s="138">
        <v>88188.640916381817</v>
      </c>
      <c r="AC15" s="141">
        <v>1811315.3378551381</v>
      </c>
      <c r="AD15" s="138">
        <v>1811315.3378551384</v>
      </c>
      <c r="AE15" s="138">
        <v>0</v>
      </c>
      <c r="AF15" s="138">
        <v>1613315.3378551381</v>
      </c>
      <c r="AG15" s="138">
        <v>4469.0175563854245</v>
      </c>
      <c r="AH15" s="138">
        <v>3789.4223293628811</v>
      </c>
      <c r="AI15" s="140">
        <v>0.17934005976494163</v>
      </c>
      <c r="AJ15" s="140">
        <v>-0.13424005976494163</v>
      </c>
      <c r="AK15" s="138">
        <v>-183637.91306854817</v>
      </c>
      <c r="AL15" s="141">
        <v>1627677.42478659</v>
      </c>
      <c r="AM15" s="141">
        <v>4508.8017307107757</v>
      </c>
      <c r="AN15" s="140">
        <v>4.0140537243741337E-2</v>
      </c>
      <c r="AO15" s="138">
        <v>-18844.2</v>
      </c>
      <c r="AP15" s="165">
        <v>1608833.2247865901</v>
      </c>
      <c r="AQ15" s="164"/>
      <c r="AR15" s="155">
        <v>1542787.8771919899</v>
      </c>
      <c r="AS15" s="138">
        <f t="shared" si="2"/>
        <v>66045.347594600171</v>
      </c>
      <c r="AT15" s="138">
        <v>-1118.4770000000062</v>
      </c>
      <c r="AU15" s="138">
        <f t="shared" si="3"/>
        <v>64926.870594600165</v>
      </c>
      <c r="AV15" s="167">
        <v>0</v>
      </c>
    </row>
    <row r="16" spans="1:48">
      <c r="A16" s="166">
        <v>101206</v>
      </c>
      <c r="B16" s="143">
        <v>3012033</v>
      </c>
      <c r="C16" s="143" t="s">
        <v>52</v>
      </c>
      <c r="D16" s="142">
        <v>3237097.5</v>
      </c>
      <c r="E16" s="138">
        <v>0</v>
      </c>
      <c r="F16" s="138">
        <v>0</v>
      </c>
      <c r="G16" s="138">
        <v>123346.83894230769</v>
      </c>
      <c r="H16" s="138">
        <v>0</v>
      </c>
      <c r="I16" s="138">
        <v>1303.1137724550897</v>
      </c>
      <c r="J16" s="138">
        <v>2205.2694610778481</v>
      </c>
      <c r="K16" s="138">
        <v>0</v>
      </c>
      <c r="L16" s="138">
        <v>0</v>
      </c>
      <c r="M16" s="138">
        <v>107366.29189944145</v>
      </c>
      <c r="N16" s="138">
        <v>0</v>
      </c>
      <c r="O16" s="138">
        <v>2012.0192307692309</v>
      </c>
      <c r="P16" s="138">
        <v>198540.82389533345</v>
      </c>
      <c r="Q16" s="138">
        <v>0</v>
      </c>
      <c r="R16" s="138">
        <v>163951.19999999978</v>
      </c>
      <c r="S16" s="138">
        <v>0</v>
      </c>
      <c r="T16" s="138">
        <v>150000</v>
      </c>
      <c r="U16" s="138">
        <v>0</v>
      </c>
      <c r="V16" s="138">
        <v>45560</v>
      </c>
      <c r="W16" s="138">
        <v>0</v>
      </c>
      <c r="X16" s="138">
        <v>0</v>
      </c>
      <c r="Y16" s="138">
        <v>3237097.5</v>
      </c>
      <c r="Z16" s="138">
        <v>598725.55720138457</v>
      </c>
      <c r="AA16" s="138">
        <v>195560</v>
      </c>
      <c r="AB16" s="138">
        <v>260214.2433664873</v>
      </c>
      <c r="AC16" s="141">
        <v>4031383.0572013846</v>
      </c>
      <c r="AD16" s="138">
        <v>4031383.0572013836</v>
      </c>
      <c r="AE16" s="138">
        <v>0</v>
      </c>
      <c r="AF16" s="138">
        <v>3835823.0572013846</v>
      </c>
      <c r="AG16" s="138">
        <v>4582.8232463576878</v>
      </c>
      <c r="AH16" s="138">
        <v>4251.773357245509</v>
      </c>
      <c r="AI16" s="140">
        <v>7.7861602982207845E-2</v>
      </c>
      <c r="AJ16" s="140">
        <v>-3.2761602982207844E-2</v>
      </c>
      <c r="AK16" s="138">
        <v>-116589.84025624009</v>
      </c>
      <c r="AL16" s="141">
        <v>3914793.2169451443</v>
      </c>
      <c r="AM16" s="141">
        <v>4677.1723022044735</v>
      </c>
      <c r="AN16" s="140">
        <v>4.3278055208994859E-2</v>
      </c>
      <c r="AO16" s="138">
        <v>-43691.4</v>
      </c>
      <c r="AP16" s="165">
        <v>3871101.8169451444</v>
      </c>
      <c r="AQ16" s="164"/>
      <c r="AR16" s="155">
        <v>3692370.3314502281</v>
      </c>
      <c r="AS16" s="138">
        <f t="shared" si="2"/>
        <v>178731.48549491633</v>
      </c>
      <c r="AT16" s="138">
        <v>-2360.2720000000045</v>
      </c>
      <c r="AU16" s="138">
        <f t="shared" si="3"/>
        <v>176371.21349491633</v>
      </c>
      <c r="AV16" s="167">
        <v>2</v>
      </c>
    </row>
    <row r="17" spans="1:48">
      <c r="A17" s="166">
        <v>101210</v>
      </c>
      <c r="B17" s="143">
        <v>3012042</v>
      </c>
      <c r="C17" s="143" t="s">
        <v>51</v>
      </c>
      <c r="D17" s="142">
        <v>1024887.5</v>
      </c>
      <c r="E17" s="138">
        <v>0</v>
      </c>
      <c r="F17" s="138">
        <v>0</v>
      </c>
      <c r="G17" s="138">
        <v>36492.49011857708</v>
      </c>
      <c r="H17" s="138">
        <v>0</v>
      </c>
      <c r="I17" s="138">
        <v>100.37878787878793</v>
      </c>
      <c r="J17" s="138">
        <v>10439.39393939394</v>
      </c>
      <c r="K17" s="138">
        <v>0</v>
      </c>
      <c r="L17" s="138">
        <v>0</v>
      </c>
      <c r="M17" s="138">
        <v>56454.190751445138</v>
      </c>
      <c r="N17" s="138">
        <v>0</v>
      </c>
      <c r="O17" s="138">
        <v>523.71541501976287</v>
      </c>
      <c r="P17" s="138">
        <v>108757.4359161438</v>
      </c>
      <c r="Q17" s="138">
        <v>0</v>
      </c>
      <c r="R17" s="138">
        <v>0</v>
      </c>
      <c r="S17" s="138">
        <v>0</v>
      </c>
      <c r="T17" s="138">
        <v>150000</v>
      </c>
      <c r="U17" s="138">
        <v>0</v>
      </c>
      <c r="V17" s="138">
        <v>16710</v>
      </c>
      <c r="W17" s="138">
        <v>0</v>
      </c>
      <c r="X17" s="138">
        <v>0</v>
      </c>
      <c r="Y17" s="138">
        <v>1024887.5</v>
      </c>
      <c r="Z17" s="138">
        <v>212767.60492845852</v>
      </c>
      <c r="AA17" s="138">
        <v>166710</v>
      </c>
      <c r="AB17" s="138">
        <v>127003.68097543235</v>
      </c>
      <c r="AC17" s="141">
        <v>1404365.1049284586</v>
      </c>
      <c r="AD17" s="138">
        <v>1404365.1049284588</v>
      </c>
      <c r="AE17" s="138">
        <v>0</v>
      </c>
      <c r="AF17" s="138">
        <v>1237655.1049284586</v>
      </c>
      <c r="AG17" s="138">
        <v>4670.3966223715415</v>
      </c>
      <c r="AH17" s="138">
        <v>4086.5707527777781</v>
      </c>
      <c r="AI17" s="140">
        <v>0.1428644956647129</v>
      </c>
      <c r="AJ17" s="140">
        <v>-9.7764495664712903E-2</v>
      </c>
      <c r="AK17" s="138">
        <v>-105873.2050905237</v>
      </c>
      <c r="AL17" s="141">
        <v>1298491.8998379349</v>
      </c>
      <c r="AM17" s="141">
        <v>4899.9694333506977</v>
      </c>
      <c r="AN17" s="140">
        <v>3.2296026578117143E-2</v>
      </c>
      <c r="AO17" s="138">
        <v>-13833</v>
      </c>
      <c r="AP17" s="165">
        <v>1284658.8998379349</v>
      </c>
      <c r="AQ17" s="164"/>
      <c r="AR17" s="155">
        <v>1180751.278468383</v>
      </c>
      <c r="AS17" s="138">
        <f t="shared" si="2"/>
        <v>103907.62136955187</v>
      </c>
      <c r="AT17" s="138">
        <v>-364.78150000000096</v>
      </c>
      <c r="AU17" s="138">
        <f t="shared" si="3"/>
        <v>103542.83986955187</v>
      </c>
      <c r="AV17" s="167">
        <v>13</v>
      </c>
    </row>
    <row r="18" spans="1:48">
      <c r="A18" s="166">
        <v>101211</v>
      </c>
      <c r="B18" s="143">
        <v>3012043</v>
      </c>
      <c r="C18" s="143" t="s">
        <v>50</v>
      </c>
      <c r="D18" s="142">
        <v>1098370</v>
      </c>
      <c r="E18" s="138">
        <v>0</v>
      </c>
      <c r="F18" s="138">
        <v>0</v>
      </c>
      <c r="G18" s="138">
        <v>28049.243027888446</v>
      </c>
      <c r="H18" s="138">
        <v>0</v>
      </c>
      <c r="I18" s="138">
        <v>774.54545454545394</v>
      </c>
      <c r="J18" s="138">
        <v>309.81818181818153</v>
      </c>
      <c r="K18" s="138">
        <v>0</v>
      </c>
      <c r="L18" s="138">
        <v>0</v>
      </c>
      <c r="M18" s="138">
        <v>71307.876106194715</v>
      </c>
      <c r="N18" s="138">
        <v>0</v>
      </c>
      <c r="O18" s="138">
        <v>1131.4741035856573</v>
      </c>
      <c r="P18" s="138">
        <v>63684.848484848408</v>
      </c>
      <c r="Q18" s="138">
        <v>0</v>
      </c>
      <c r="R18" s="138">
        <v>10886.399999999998</v>
      </c>
      <c r="S18" s="138">
        <v>0</v>
      </c>
      <c r="T18" s="138">
        <v>150000</v>
      </c>
      <c r="U18" s="138">
        <v>0</v>
      </c>
      <c r="V18" s="138">
        <v>13710</v>
      </c>
      <c r="W18" s="138">
        <v>0</v>
      </c>
      <c r="X18" s="138">
        <v>0</v>
      </c>
      <c r="Y18" s="138">
        <v>1098370</v>
      </c>
      <c r="Z18" s="138">
        <v>176144.20535888083</v>
      </c>
      <c r="AA18" s="138">
        <v>163710</v>
      </c>
      <c r="AB18" s="138">
        <v>77709.469998792629</v>
      </c>
      <c r="AC18" s="141">
        <v>1438224.2053588808</v>
      </c>
      <c r="AD18" s="138">
        <v>1438224.2053588806</v>
      </c>
      <c r="AE18" s="138">
        <v>0</v>
      </c>
      <c r="AF18" s="138">
        <v>1274514.2053588808</v>
      </c>
      <c r="AG18" s="138">
        <v>4487.7260752073271</v>
      </c>
      <c r="AH18" s="138">
        <v>4533.8914190476189</v>
      </c>
      <c r="AI18" s="140">
        <v>-1.0182278218296908E-2</v>
      </c>
      <c r="AJ18" s="140">
        <v>0</v>
      </c>
      <c r="AK18" s="138">
        <v>0</v>
      </c>
      <c r="AL18" s="141">
        <v>1438224.2053588808</v>
      </c>
      <c r="AM18" s="141">
        <v>5064.1697371791579</v>
      </c>
      <c r="AN18" s="140">
        <v>-2.2799789016381022E-2</v>
      </c>
      <c r="AO18" s="138">
        <v>-14824.800000000001</v>
      </c>
      <c r="AP18" s="165">
        <v>1423399.4053588808</v>
      </c>
      <c r="AQ18" s="164"/>
      <c r="AR18" s="155">
        <v>1290536.2988113887</v>
      </c>
      <c r="AS18" s="138">
        <f t="shared" si="2"/>
        <v>132863.10654749209</v>
      </c>
      <c r="AT18" s="138">
        <v>-304.56900000000132</v>
      </c>
      <c r="AU18" s="138">
        <f t="shared" si="3"/>
        <v>132558.5375474921</v>
      </c>
      <c r="AV18" s="167">
        <v>32</v>
      </c>
    </row>
    <row r="19" spans="1:48">
      <c r="A19" s="166">
        <v>101212</v>
      </c>
      <c r="B19" s="143">
        <v>3012047</v>
      </c>
      <c r="C19" s="143" t="s">
        <v>98</v>
      </c>
      <c r="D19" s="142">
        <v>2815540</v>
      </c>
      <c r="E19" s="138">
        <v>0</v>
      </c>
      <c r="F19" s="138">
        <v>0</v>
      </c>
      <c r="G19" s="138">
        <v>83068.296943231442</v>
      </c>
      <c r="H19" s="138">
        <v>0</v>
      </c>
      <c r="I19" s="138">
        <v>911.26564673157111</v>
      </c>
      <c r="J19" s="138">
        <v>1518.7760778859542</v>
      </c>
      <c r="K19" s="138">
        <v>0</v>
      </c>
      <c r="L19" s="138">
        <v>0</v>
      </c>
      <c r="M19" s="138">
        <v>77370.482315112677</v>
      </c>
      <c r="N19" s="138">
        <v>0</v>
      </c>
      <c r="O19" s="138">
        <v>529.83988355167401</v>
      </c>
      <c r="P19" s="138">
        <v>162419.93070692924</v>
      </c>
      <c r="Q19" s="138">
        <v>0</v>
      </c>
      <c r="R19" s="138">
        <v>151804.8000000001</v>
      </c>
      <c r="S19" s="138">
        <v>0</v>
      </c>
      <c r="T19" s="138">
        <v>150000</v>
      </c>
      <c r="U19" s="138">
        <v>0</v>
      </c>
      <c r="V19" s="138">
        <v>59550</v>
      </c>
      <c r="W19" s="138">
        <v>0</v>
      </c>
      <c r="X19" s="138">
        <v>0</v>
      </c>
      <c r="Y19" s="138">
        <v>2815540</v>
      </c>
      <c r="Z19" s="138">
        <v>477623.39157344267</v>
      </c>
      <c r="AA19" s="138">
        <v>209550</v>
      </c>
      <c r="AB19" s="138">
        <v>203954.07917854495</v>
      </c>
      <c r="AC19" s="141">
        <v>3502713.3915734426</v>
      </c>
      <c r="AD19" s="138">
        <v>3502713.3915734431</v>
      </c>
      <c r="AE19" s="138">
        <v>0</v>
      </c>
      <c r="AF19" s="138">
        <v>3293163.3915734426</v>
      </c>
      <c r="AG19" s="138">
        <v>4523.576087326157</v>
      </c>
      <c r="AH19" s="138">
        <v>4166.8353271513361</v>
      </c>
      <c r="AI19" s="140">
        <v>8.5614316901433049E-2</v>
      </c>
      <c r="AJ19" s="140">
        <v>-4.0514316901433048E-2</v>
      </c>
      <c r="AK19" s="138">
        <v>-122898.40247797527</v>
      </c>
      <c r="AL19" s="141">
        <v>3379814.9890954671</v>
      </c>
      <c r="AM19" s="141">
        <v>4642.6030069992685</v>
      </c>
      <c r="AN19" s="140">
        <v>2.7394219195734149E-2</v>
      </c>
      <c r="AO19" s="138">
        <v>-38001.599999999999</v>
      </c>
      <c r="AP19" s="165">
        <v>3341813.389095467</v>
      </c>
      <c r="AQ19" s="164"/>
      <c r="AR19" s="155">
        <v>3004465.3713060417</v>
      </c>
      <c r="AS19" s="138">
        <f t="shared" si="2"/>
        <v>337348.01778942533</v>
      </c>
      <c r="AT19" s="138">
        <v>27683.37999999999</v>
      </c>
      <c r="AU19" s="138">
        <f t="shared" si="3"/>
        <v>365031.39778942533</v>
      </c>
      <c r="AV19" s="167">
        <v>54</v>
      </c>
    </row>
    <row r="20" spans="1:48">
      <c r="A20" s="166">
        <v>101216</v>
      </c>
      <c r="B20" s="143">
        <v>3012052</v>
      </c>
      <c r="C20" s="143" t="s">
        <v>48</v>
      </c>
      <c r="D20" s="142">
        <v>1318817.5</v>
      </c>
      <c r="E20" s="138">
        <v>0</v>
      </c>
      <c r="F20" s="138">
        <v>0</v>
      </c>
      <c r="G20" s="138">
        <v>63463.888888888854</v>
      </c>
      <c r="H20" s="138">
        <v>0</v>
      </c>
      <c r="I20" s="138">
        <v>1700</v>
      </c>
      <c r="J20" s="138">
        <v>299.99999999999994</v>
      </c>
      <c r="K20" s="138">
        <v>0</v>
      </c>
      <c r="L20" s="138">
        <v>0</v>
      </c>
      <c r="M20" s="138">
        <v>52721.035714285659</v>
      </c>
      <c r="N20" s="138">
        <v>0</v>
      </c>
      <c r="O20" s="138">
        <v>526.23456790123453</v>
      </c>
      <c r="P20" s="138">
        <v>87758.682443236394</v>
      </c>
      <c r="Q20" s="138">
        <v>0</v>
      </c>
      <c r="R20" s="138">
        <v>5493.5999999999603</v>
      </c>
      <c r="S20" s="138">
        <v>0</v>
      </c>
      <c r="T20" s="138">
        <v>150000</v>
      </c>
      <c r="U20" s="138">
        <v>0</v>
      </c>
      <c r="V20" s="138">
        <v>11660</v>
      </c>
      <c r="W20" s="138">
        <v>0</v>
      </c>
      <c r="X20" s="138">
        <v>0</v>
      </c>
      <c r="Y20" s="138">
        <v>1318817.5</v>
      </c>
      <c r="Z20" s="138">
        <v>211963.44161431209</v>
      </c>
      <c r="AA20" s="138">
        <v>161660</v>
      </c>
      <c r="AB20" s="138">
        <v>119490.62688768082</v>
      </c>
      <c r="AC20" s="141">
        <v>1692440.9416143121</v>
      </c>
      <c r="AD20" s="138">
        <v>1692440.9416143121</v>
      </c>
      <c r="AE20" s="138">
        <v>0</v>
      </c>
      <c r="AF20" s="138">
        <v>1530780.9416143121</v>
      </c>
      <c r="AG20" s="138">
        <v>4489.0936704232026</v>
      </c>
      <c r="AH20" s="138">
        <v>4562.389887202381</v>
      </c>
      <c r="AI20" s="140">
        <v>-1.6065311950821243E-2</v>
      </c>
      <c r="AJ20" s="140">
        <v>1.065311950821244E-3</v>
      </c>
      <c r="AK20" s="138">
        <v>1657.3856486596553</v>
      </c>
      <c r="AL20" s="141">
        <v>1694098.3272629718</v>
      </c>
      <c r="AM20" s="141">
        <v>4968.0302852286559</v>
      </c>
      <c r="AN20" s="140">
        <v>-1.4838893260063712E-2</v>
      </c>
      <c r="AO20" s="138">
        <v>-17800.2</v>
      </c>
      <c r="AP20" s="165">
        <v>1676298.1272629718</v>
      </c>
      <c r="AQ20" s="164"/>
      <c r="AR20" s="155">
        <v>1673854.8548843486</v>
      </c>
      <c r="AS20" s="138">
        <f t="shared" si="2"/>
        <v>2443.2723786232527</v>
      </c>
      <c r="AT20" s="138">
        <v>-221.78750000000036</v>
      </c>
      <c r="AU20" s="138">
        <f t="shared" si="3"/>
        <v>2221.4848786232524</v>
      </c>
      <c r="AV20" s="167">
        <v>5</v>
      </c>
    </row>
    <row r="21" spans="1:48">
      <c r="A21" s="166">
        <v>101219</v>
      </c>
      <c r="B21" s="143">
        <v>3012055</v>
      </c>
      <c r="C21" s="143" t="s">
        <v>47</v>
      </c>
      <c r="D21" s="142">
        <v>1798387.5</v>
      </c>
      <c r="E21" s="138">
        <v>0</v>
      </c>
      <c r="F21" s="138">
        <v>0</v>
      </c>
      <c r="G21" s="138">
        <v>53800.395033860048</v>
      </c>
      <c r="H21" s="138">
        <v>0</v>
      </c>
      <c r="I21" s="138">
        <v>200.43103448275855</v>
      </c>
      <c r="J21" s="138">
        <v>2605.6034482758623</v>
      </c>
      <c r="K21" s="138">
        <v>0</v>
      </c>
      <c r="L21" s="138">
        <v>0</v>
      </c>
      <c r="M21" s="138">
        <v>50047.889610389611</v>
      </c>
      <c r="N21" s="138">
        <v>0</v>
      </c>
      <c r="O21" s="138">
        <v>1049.6613995485327</v>
      </c>
      <c r="P21" s="138">
        <v>98972.477064220308</v>
      </c>
      <c r="Q21" s="138">
        <v>0</v>
      </c>
      <c r="R21" s="138">
        <v>0</v>
      </c>
      <c r="S21" s="138">
        <v>0</v>
      </c>
      <c r="T21" s="138">
        <v>150000</v>
      </c>
      <c r="U21" s="138">
        <v>0</v>
      </c>
      <c r="V21" s="138">
        <v>52990</v>
      </c>
      <c r="W21" s="138">
        <v>0</v>
      </c>
      <c r="X21" s="138">
        <v>0</v>
      </c>
      <c r="Y21" s="138">
        <v>1798387.5</v>
      </c>
      <c r="Z21" s="138">
        <v>206676.45759077714</v>
      </c>
      <c r="AA21" s="138">
        <v>202990</v>
      </c>
      <c r="AB21" s="138">
        <v>125872.67458115034</v>
      </c>
      <c r="AC21" s="141">
        <v>2208053.9575907774</v>
      </c>
      <c r="AD21" s="138">
        <v>2208053.9575907774</v>
      </c>
      <c r="AE21" s="138">
        <v>0</v>
      </c>
      <c r="AF21" s="138">
        <v>2005063.9575907774</v>
      </c>
      <c r="AG21" s="138">
        <v>4311.9655001952206</v>
      </c>
      <c r="AH21" s="138">
        <v>4135.0300631221717</v>
      </c>
      <c r="AI21" s="140">
        <v>4.2789395572000524E-2</v>
      </c>
      <c r="AJ21" s="140">
        <v>0</v>
      </c>
      <c r="AK21" s="138">
        <v>0</v>
      </c>
      <c r="AL21" s="141">
        <v>2208053.9575907774</v>
      </c>
      <c r="AM21" s="141">
        <v>4748.5031346038222</v>
      </c>
      <c r="AN21" s="140">
        <v>3.4095191423837656E-2</v>
      </c>
      <c r="AO21" s="138">
        <v>-24273</v>
      </c>
      <c r="AP21" s="165">
        <v>2183780.9575907774</v>
      </c>
      <c r="AQ21" s="164"/>
      <c r="AR21" s="155">
        <v>2002609.2592015716</v>
      </c>
      <c r="AS21" s="138">
        <f t="shared" si="2"/>
        <v>181171.69838920585</v>
      </c>
      <c r="AT21" s="138">
        <v>-1035.7816666666695</v>
      </c>
      <c r="AU21" s="138">
        <f t="shared" si="3"/>
        <v>180135.91672253917</v>
      </c>
      <c r="AV21" s="167">
        <v>23</v>
      </c>
    </row>
    <row r="22" spans="1:48">
      <c r="A22" s="166">
        <v>101220</v>
      </c>
      <c r="B22" s="143">
        <v>3012056</v>
      </c>
      <c r="C22" s="143" t="s">
        <v>46</v>
      </c>
      <c r="D22" s="142">
        <v>1663025</v>
      </c>
      <c r="E22" s="138">
        <v>0</v>
      </c>
      <c r="F22" s="138">
        <v>0</v>
      </c>
      <c r="G22" s="138">
        <v>64326.365795724458</v>
      </c>
      <c r="H22" s="138">
        <v>0</v>
      </c>
      <c r="I22" s="138">
        <v>1255.8411214953264</v>
      </c>
      <c r="J22" s="138">
        <v>200.93457943925225</v>
      </c>
      <c r="K22" s="138">
        <v>0</v>
      </c>
      <c r="L22" s="138">
        <v>0</v>
      </c>
      <c r="M22" s="138">
        <v>75742.955801105069</v>
      </c>
      <c r="N22" s="138">
        <v>0</v>
      </c>
      <c r="O22" s="138">
        <v>1021.3776722090262</v>
      </c>
      <c r="P22" s="138">
        <v>109808.8102777993</v>
      </c>
      <c r="Q22" s="138">
        <v>0</v>
      </c>
      <c r="R22" s="138">
        <v>13104.000000000051</v>
      </c>
      <c r="S22" s="138">
        <v>0</v>
      </c>
      <c r="T22" s="138">
        <v>150000</v>
      </c>
      <c r="U22" s="138">
        <v>0</v>
      </c>
      <c r="V22" s="138">
        <v>30030</v>
      </c>
      <c r="W22" s="138">
        <v>0</v>
      </c>
      <c r="X22" s="138">
        <v>0</v>
      </c>
      <c r="Y22" s="138">
        <v>1663025</v>
      </c>
      <c r="Z22" s="138">
        <v>265460.28524777247</v>
      </c>
      <c r="AA22" s="138">
        <v>180030</v>
      </c>
      <c r="AB22" s="138">
        <v>141971.99317566154</v>
      </c>
      <c r="AC22" s="141">
        <v>2108515.2852477725</v>
      </c>
      <c r="AD22" s="138">
        <v>2108515.2852477725</v>
      </c>
      <c r="AE22" s="138">
        <v>0</v>
      </c>
      <c r="AF22" s="138">
        <v>1928485.2852477725</v>
      </c>
      <c r="AG22" s="138">
        <v>4484.8495005762152</v>
      </c>
      <c r="AH22" s="138">
        <v>4256.3658426506026</v>
      </c>
      <c r="AI22" s="140">
        <v>5.3680455668567946E-2</v>
      </c>
      <c r="AJ22" s="140">
        <v>-8.5804556685679448E-3</v>
      </c>
      <c r="AK22" s="138">
        <v>-15704.270121490246</v>
      </c>
      <c r="AL22" s="141">
        <v>2092811.0151262821</v>
      </c>
      <c r="AM22" s="141">
        <v>4867.0023607587955</v>
      </c>
      <c r="AN22" s="140">
        <v>4.2006461182650945E-2</v>
      </c>
      <c r="AO22" s="138">
        <v>-22446</v>
      </c>
      <c r="AP22" s="165">
        <v>2070365.0151262821</v>
      </c>
      <c r="AQ22" s="164"/>
      <c r="AR22" s="155">
        <v>1913004.2350111208</v>
      </c>
      <c r="AS22" s="138">
        <f t="shared" si="2"/>
        <v>157360.78011516132</v>
      </c>
      <c r="AT22" s="138">
        <v>-8040.3895000000011</v>
      </c>
      <c r="AU22" s="138">
        <f t="shared" si="3"/>
        <v>149320.39061516133</v>
      </c>
      <c r="AV22" s="167">
        <v>15</v>
      </c>
    </row>
    <row r="23" spans="1:48">
      <c r="A23" s="166">
        <v>101222</v>
      </c>
      <c r="B23" s="143">
        <v>3012059</v>
      </c>
      <c r="C23" s="143" t="s">
        <v>45</v>
      </c>
      <c r="D23" s="142">
        <v>3341520</v>
      </c>
      <c r="E23" s="138">
        <v>0</v>
      </c>
      <c r="F23" s="138">
        <v>0</v>
      </c>
      <c r="G23" s="138">
        <v>111144.95999999995</v>
      </c>
      <c r="H23" s="138">
        <v>0</v>
      </c>
      <c r="I23" s="138">
        <v>1155.3488372093011</v>
      </c>
      <c r="J23" s="138">
        <v>1205.5813953488353</v>
      </c>
      <c r="K23" s="138">
        <v>0</v>
      </c>
      <c r="L23" s="138">
        <v>0</v>
      </c>
      <c r="M23" s="138">
        <v>168479.99999999983</v>
      </c>
      <c r="N23" s="138">
        <v>0</v>
      </c>
      <c r="O23" s="138">
        <v>576</v>
      </c>
      <c r="P23" s="138">
        <v>167030.60060061869</v>
      </c>
      <c r="Q23" s="138">
        <v>0</v>
      </c>
      <c r="R23" s="138">
        <v>35078.400000000191</v>
      </c>
      <c r="S23" s="138">
        <v>0</v>
      </c>
      <c r="T23" s="138">
        <v>150000</v>
      </c>
      <c r="U23" s="138">
        <v>100000</v>
      </c>
      <c r="V23" s="138">
        <v>59050</v>
      </c>
      <c r="W23" s="138">
        <v>0</v>
      </c>
      <c r="X23" s="138">
        <v>0</v>
      </c>
      <c r="Y23" s="138">
        <v>3341520</v>
      </c>
      <c r="Z23" s="138">
        <v>484670.89083317679</v>
      </c>
      <c r="AA23" s="138">
        <v>309050</v>
      </c>
      <c r="AB23" s="138">
        <v>222603.08060061868</v>
      </c>
      <c r="AC23" s="141">
        <v>4135240.8908331767</v>
      </c>
      <c r="AD23" s="138">
        <v>4135240.8908331776</v>
      </c>
      <c r="AE23" s="138">
        <v>0</v>
      </c>
      <c r="AF23" s="138">
        <v>3926190.8908331767</v>
      </c>
      <c r="AG23" s="138">
        <v>4544.2024199458065</v>
      </c>
      <c r="AH23" s="138">
        <v>4575.8167145502648</v>
      </c>
      <c r="AI23" s="140">
        <v>-6.9089949568851023E-3</v>
      </c>
      <c r="AJ23" s="140">
        <v>0</v>
      </c>
      <c r="AK23" s="138">
        <v>0</v>
      </c>
      <c r="AL23" s="141">
        <v>4135240.8908331767</v>
      </c>
      <c r="AM23" s="141">
        <v>4786.1584384643247</v>
      </c>
      <c r="AN23" s="140">
        <v>-1.4229382478793795E-2</v>
      </c>
      <c r="AO23" s="138">
        <v>-45100.800000000003</v>
      </c>
      <c r="AP23" s="165">
        <v>4090140.0908331769</v>
      </c>
      <c r="AQ23" s="164"/>
      <c r="AR23" s="155">
        <v>3624336.3529118188</v>
      </c>
      <c r="AS23" s="138">
        <f t="shared" si="2"/>
        <v>465803.73792135809</v>
      </c>
      <c r="AT23" s="138">
        <v>2198.2259999999951</v>
      </c>
      <c r="AU23" s="138">
        <f t="shared" si="3"/>
        <v>468001.96392135811</v>
      </c>
      <c r="AV23" s="167">
        <v>108</v>
      </c>
    </row>
    <row r="24" spans="1:48">
      <c r="A24" s="166">
        <v>101223</v>
      </c>
      <c r="B24" s="143">
        <v>3012060</v>
      </c>
      <c r="C24" s="143" t="s">
        <v>44</v>
      </c>
      <c r="D24" s="142">
        <v>932067.5</v>
      </c>
      <c r="E24" s="138">
        <v>0</v>
      </c>
      <c r="F24" s="138">
        <v>0</v>
      </c>
      <c r="G24" s="138">
        <v>28475</v>
      </c>
      <c r="H24" s="138">
        <v>0</v>
      </c>
      <c r="I24" s="138">
        <v>2008.3333333333371</v>
      </c>
      <c r="J24" s="138">
        <v>0</v>
      </c>
      <c r="K24" s="138">
        <v>0</v>
      </c>
      <c r="L24" s="138">
        <v>0</v>
      </c>
      <c r="M24" s="138">
        <v>65676.242236024817</v>
      </c>
      <c r="N24" s="138">
        <v>0</v>
      </c>
      <c r="O24" s="138">
        <v>0</v>
      </c>
      <c r="P24" s="138">
        <v>83663.323374479165</v>
      </c>
      <c r="Q24" s="138">
        <v>0</v>
      </c>
      <c r="R24" s="138">
        <v>0</v>
      </c>
      <c r="S24" s="138">
        <v>0</v>
      </c>
      <c r="T24" s="138">
        <v>150000</v>
      </c>
      <c r="U24" s="138">
        <v>0</v>
      </c>
      <c r="V24" s="138">
        <v>16590</v>
      </c>
      <c r="W24" s="138">
        <v>0</v>
      </c>
      <c r="X24" s="138">
        <v>0</v>
      </c>
      <c r="Y24" s="138">
        <v>932067.5</v>
      </c>
      <c r="Z24" s="138">
        <v>179822.89894383732</v>
      </c>
      <c r="AA24" s="138">
        <v>166590</v>
      </c>
      <c r="AB24" s="138">
        <v>97900.823374479165</v>
      </c>
      <c r="AC24" s="141">
        <v>1278480.3989438373</v>
      </c>
      <c r="AD24" s="138">
        <v>1278480.3989438373</v>
      </c>
      <c r="AE24" s="138">
        <v>0</v>
      </c>
      <c r="AF24" s="138">
        <v>1111890.3989438373</v>
      </c>
      <c r="AG24" s="138">
        <v>4613.6531076507772</v>
      </c>
      <c r="AH24" s="138">
        <v>4146.4442033333326</v>
      </c>
      <c r="AI24" s="140">
        <v>0.11267700260909208</v>
      </c>
      <c r="AJ24" s="140">
        <v>-6.7577002609092079E-2</v>
      </c>
      <c r="AK24" s="138">
        <v>-67529.229250053846</v>
      </c>
      <c r="AL24" s="141">
        <v>1210951.1696937834</v>
      </c>
      <c r="AM24" s="141">
        <v>5024.6936501816735</v>
      </c>
      <c r="AN24" s="140">
        <v>3.8361657138805461E-2</v>
      </c>
      <c r="AO24" s="138">
        <v>-12580.2</v>
      </c>
      <c r="AP24" s="165">
        <v>1198370.9696937834</v>
      </c>
      <c r="AQ24" s="164"/>
      <c r="AR24" s="155">
        <v>1146698.2645836214</v>
      </c>
      <c r="AS24" s="138">
        <f t="shared" si="2"/>
        <v>51672.705110162031</v>
      </c>
      <c r="AT24" s="138">
        <v>-362.37300000000141</v>
      </c>
      <c r="AU24" s="138">
        <f t="shared" si="3"/>
        <v>51310.332110162031</v>
      </c>
      <c r="AV24" s="167">
        <v>1</v>
      </c>
    </row>
    <row r="25" spans="1:48">
      <c r="A25" s="166">
        <v>101224</v>
      </c>
      <c r="B25" s="143">
        <v>3012061</v>
      </c>
      <c r="C25" s="143" t="s">
        <v>43</v>
      </c>
      <c r="D25" s="142">
        <v>1314950</v>
      </c>
      <c r="E25" s="138">
        <v>0</v>
      </c>
      <c r="F25" s="138">
        <v>0</v>
      </c>
      <c r="G25" s="138">
        <v>62791.025641025648</v>
      </c>
      <c r="H25" s="138">
        <v>0</v>
      </c>
      <c r="I25" s="138">
        <v>251.47928994082801</v>
      </c>
      <c r="J25" s="138">
        <v>9757.3964497041397</v>
      </c>
      <c r="K25" s="138">
        <v>0</v>
      </c>
      <c r="L25" s="138">
        <v>0</v>
      </c>
      <c r="M25" s="138">
        <v>20067.062314540151</v>
      </c>
      <c r="N25" s="138">
        <v>0</v>
      </c>
      <c r="O25" s="138">
        <v>0</v>
      </c>
      <c r="P25" s="138">
        <v>66589.211618257337</v>
      </c>
      <c r="Q25" s="138">
        <v>0</v>
      </c>
      <c r="R25" s="138">
        <v>0</v>
      </c>
      <c r="S25" s="138">
        <v>0</v>
      </c>
      <c r="T25" s="138">
        <v>150000</v>
      </c>
      <c r="U25" s="138">
        <v>0</v>
      </c>
      <c r="V25" s="138">
        <v>15870</v>
      </c>
      <c r="W25" s="138">
        <v>0</v>
      </c>
      <c r="X25" s="138">
        <v>0</v>
      </c>
      <c r="Y25" s="138">
        <v>1314950</v>
      </c>
      <c r="Z25" s="138">
        <v>159456.17531346809</v>
      </c>
      <c r="AA25" s="138">
        <v>165870</v>
      </c>
      <c r="AB25" s="138">
        <v>97984.724438770165</v>
      </c>
      <c r="AC25" s="141">
        <v>1640276.1753134681</v>
      </c>
      <c r="AD25" s="138">
        <v>1640276.1753134681</v>
      </c>
      <c r="AE25" s="138">
        <v>0</v>
      </c>
      <c r="AF25" s="138">
        <v>1474406.1753134681</v>
      </c>
      <c r="AG25" s="138">
        <v>4336.4887509219652</v>
      </c>
      <c r="AH25" s="138">
        <v>4365.1840948881791</v>
      </c>
      <c r="AI25" s="140">
        <v>-6.5736847157986623E-3</v>
      </c>
      <c r="AJ25" s="140">
        <v>0</v>
      </c>
      <c r="AK25" s="138">
        <v>0</v>
      </c>
      <c r="AL25" s="141">
        <v>1640276.1753134681</v>
      </c>
      <c r="AM25" s="141">
        <v>4824.3416920984355</v>
      </c>
      <c r="AN25" s="140">
        <v>-1.4235147192404152E-2</v>
      </c>
      <c r="AO25" s="138">
        <v>-17748</v>
      </c>
      <c r="AP25" s="165">
        <v>1622528.1753134681</v>
      </c>
      <c r="AQ25" s="164"/>
      <c r="AR25" s="155">
        <v>1512684.7872426843</v>
      </c>
      <c r="AS25" s="138">
        <f t="shared" si="2"/>
        <v>109843.38807078381</v>
      </c>
      <c r="AT25" s="138">
        <v>-347.92200000000048</v>
      </c>
      <c r="AU25" s="138">
        <f t="shared" si="3"/>
        <v>109495.4660707838</v>
      </c>
      <c r="AV25" s="167">
        <v>27</v>
      </c>
    </row>
    <row r="26" spans="1:48">
      <c r="A26" s="166">
        <v>101225</v>
      </c>
      <c r="B26" s="143">
        <v>3012062</v>
      </c>
      <c r="C26" s="143" t="s">
        <v>42</v>
      </c>
      <c r="D26" s="142">
        <v>1674627.5</v>
      </c>
      <c r="E26" s="138">
        <v>0</v>
      </c>
      <c r="F26" s="138">
        <v>0</v>
      </c>
      <c r="G26" s="138">
        <v>91056.423357664229</v>
      </c>
      <c r="H26" s="138">
        <v>0</v>
      </c>
      <c r="I26" s="138">
        <v>11700.000000000005</v>
      </c>
      <c r="J26" s="138">
        <v>199.99999999999991</v>
      </c>
      <c r="K26" s="138">
        <v>0</v>
      </c>
      <c r="L26" s="138">
        <v>0</v>
      </c>
      <c r="M26" s="138">
        <v>56159.999999999884</v>
      </c>
      <c r="N26" s="138">
        <v>0</v>
      </c>
      <c r="O26" s="138">
        <v>1053.5279805352798</v>
      </c>
      <c r="P26" s="138">
        <v>62058.631921824199</v>
      </c>
      <c r="Q26" s="138">
        <v>0</v>
      </c>
      <c r="R26" s="138">
        <v>3376.7999999999915</v>
      </c>
      <c r="S26" s="138">
        <v>0</v>
      </c>
      <c r="T26" s="138">
        <v>150000</v>
      </c>
      <c r="U26" s="138">
        <v>0</v>
      </c>
      <c r="V26" s="138">
        <v>17920</v>
      </c>
      <c r="W26" s="138">
        <v>0</v>
      </c>
      <c r="X26" s="138">
        <v>0</v>
      </c>
      <c r="Y26" s="138">
        <v>1674627.5</v>
      </c>
      <c r="Z26" s="138">
        <v>225605.38326002361</v>
      </c>
      <c r="AA26" s="138">
        <v>167920</v>
      </c>
      <c r="AB26" s="138">
        <v>107586.84360065631</v>
      </c>
      <c r="AC26" s="141">
        <v>2068152.8832600235</v>
      </c>
      <c r="AD26" s="138">
        <v>2068152.8832600238</v>
      </c>
      <c r="AE26" s="138">
        <v>0</v>
      </c>
      <c r="AF26" s="138">
        <v>1900232.8832600235</v>
      </c>
      <c r="AG26" s="138">
        <v>4388.5285987529414</v>
      </c>
      <c r="AH26" s="138">
        <v>4169.5648207823961</v>
      </c>
      <c r="AI26" s="140">
        <v>5.2514779690955381E-2</v>
      </c>
      <c r="AJ26" s="140">
        <v>-7.4147796909553795E-3</v>
      </c>
      <c r="AK26" s="138">
        <v>-13386.803171561283</v>
      </c>
      <c r="AL26" s="141">
        <v>2054766.0800884622</v>
      </c>
      <c r="AM26" s="141">
        <v>4745.4181988186192</v>
      </c>
      <c r="AN26" s="140">
        <v>3.6309398899279755E-2</v>
      </c>
      <c r="AO26" s="138">
        <v>-22602.600000000002</v>
      </c>
      <c r="AP26" s="165">
        <v>2032163.4800884621</v>
      </c>
      <c r="AQ26" s="164"/>
      <c r="AR26" s="155">
        <v>1847862.844290944</v>
      </c>
      <c r="AS26" s="138">
        <f t="shared" si="2"/>
        <v>184300.63579751807</v>
      </c>
      <c r="AT26" s="138">
        <v>-398.86650000000009</v>
      </c>
      <c r="AU26" s="138">
        <f t="shared" si="3"/>
        <v>183901.76929751807</v>
      </c>
      <c r="AV26" s="167">
        <v>24</v>
      </c>
    </row>
    <row r="27" spans="1:48">
      <c r="A27" s="166">
        <v>101226</v>
      </c>
      <c r="B27" s="143">
        <v>3012063</v>
      </c>
      <c r="C27" s="143" t="s">
        <v>41</v>
      </c>
      <c r="D27" s="142">
        <v>3449810</v>
      </c>
      <c r="E27" s="138">
        <v>0</v>
      </c>
      <c r="F27" s="138">
        <v>0</v>
      </c>
      <c r="G27" s="138">
        <v>164422.48803827737</v>
      </c>
      <c r="H27" s="138">
        <v>0</v>
      </c>
      <c r="I27" s="138">
        <v>5568.7289088863881</v>
      </c>
      <c r="J27" s="138">
        <v>15752.980877390353</v>
      </c>
      <c r="K27" s="138">
        <v>0</v>
      </c>
      <c r="L27" s="138">
        <v>0</v>
      </c>
      <c r="M27" s="138">
        <v>121804.13793103449</v>
      </c>
      <c r="N27" s="138">
        <v>0</v>
      </c>
      <c r="O27" s="138">
        <v>9069.377990430623</v>
      </c>
      <c r="P27" s="138">
        <v>241531.93861478253</v>
      </c>
      <c r="Q27" s="138">
        <v>0</v>
      </c>
      <c r="R27" s="138">
        <v>167227.20000000022</v>
      </c>
      <c r="S27" s="138">
        <v>0</v>
      </c>
      <c r="T27" s="138">
        <v>150000</v>
      </c>
      <c r="U27" s="138">
        <v>0</v>
      </c>
      <c r="V27" s="138">
        <v>41750</v>
      </c>
      <c r="W27" s="138">
        <v>0</v>
      </c>
      <c r="X27" s="138">
        <v>0</v>
      </c>
      <c r="Y27" s="138">
        <v>3449810</v>
      </c>
      <c r="Z27" s="138">
        <v>725376.852360802</v>
      </c>
      <c r="AA27" s="138">
        <v>191750</v>
      </c>
      <c r="AB27" s="138">
        <v>323743.18263392121</v>
      </c>
      <c r="AC27" s="141">
        <v>4366936.8523608018</v>
      </c>
      <c r="AD27" s="138">
        <v>4366936.8523608008</v>
      </c>
      <c r="AE27" s="138">
        <v>0</v>
      </c>
      <c r="AF27" s="138">
        <v>4175186.8523608018</v>
      </c>
      <c r="AG27" s="138">
        <v>4680.7027492834104</v>
      </c>
      <c r="AH27" s="138">
        <v>4626.9573233091787</v>
      </c>
      <c r="AI27" s="140">
        <v>1.1615716813180636E-2</v>
      </c>
      <c r="AJ27" s="140">
        <v>0</v>
      </c>
      <c r="AK27" s="138">
        <v>0</v>
      </c>
      <c r="AL27" s="141">
        <v>4366936.8523608018</v>
      </c>
      <c r="AM27" s="141">
        <v>4895.6691169964142</v>
      </c>
      <c r="AN27" s="140">
        <v>7.1429300867897894E-3</v>
      </c>
      <c r="AO27" s="138">
        <v>-46562.400000000001</v>
      </c>
      <c r="AP27" s="165">
        <v>4320374.4523608014</v>
      </c>
      <c r="AQ27" s="164"/>
      <c r="AR27" s="155">
        <v>3974232.6009791782</v>
      </c>
      <c r="AS27" s="138">
        <f t="shared" si="2"/>
        <v>346141.85138162319</v>
      </c>
      <c r="AT27" s="138">
        <v>1994.0379999999932</v>
      </c>
      <c r="AU27" s="138">
        <f t="shared" si="3"/>
        <v>348135.88938162319</v>
      </c>
      <c r="AV27" s="167">
        <v>64</v>
      </c>
    </row>
    <row r="28" spans="1:48">
      <c r="A28" s="166">
        <v>101227</v>
      </c>
      <c r="B28" s="143">
        <v>3012064</v>
      </c>
      <c r="C28" s="143" t="s">
        <v>40</v>
      </c>
      <c r="D28" s="142">
        <v>1949220</v>
      </c>
      <c r="E28" s="138">
        <v>0</v>
      </c>
      <c r="F28" s="138">
        <v>0</v>
      </c>
      <c r="G28" s="138">
        <v>76285.310492505363</v>
      </c>
      <c r="H28" s="138">
        <v>0</v>
      </c>
      <c r="I28" s="138">
        <v>1202.3856858846923</v>
      </c>
      <c r="J28" s="138">
        <v>500.99403578528808</v>
      </c>
      <c r="K28" s="138">
        <v>0</v>
      </c>
      <c r="L28" s="138">
        <v>0</v>
      </c>
      <c r="M28" s="138">
        <v>61246.956521739179</v>
      </c>
      <c r="N28" s="138">
        <v>0</v>
      </c>
      <c r="O28" s="138">
        <v>0</v>
      </c>
      <c r="P28" s="138">
        <v>133020.36034948059</v>
      </c>
      <c r="Q28" s="138">
        <v>0</v>
      </c>
      <c r="R28" s="138">
        <v>1310.3999999999567</v>
      </c>
      <c r="S28" s="138">
        <v>0</v>
      </c>
      <c r="T28" s="138">
        <v>150000</v>
      </c>
      <c r="U28" s="138">
        <v>0</v>
      </c>
      <c r="V28" s="138">
        <v>25490</v>
      </c>
      <c r="W28" s="138">
        <v>0</v>
      </c>
      <c r="X28" s="138">
        <v>0</v>
      </c>
      <c r="Y28" s="138">
        <v>1949220</v>
      </c>
      <c r="Z28" s="138">
        <v>273566.40708539507</v>
      </c>
      <c r="AA28" s="138">
        <v>175490</v>
      </c>
      <c r="AB28" s="138">
        <v>171163.01559573328</v>
      </c>
      <c r="AC28" s="141">
        <v>2398276.407085395</v>
      </c>
      <c r="AD28" s="138">
        <v>2398276.407085395</v>
      </c>
      <c r="AE28" s="138">
        <v>0</v>
      </c>
      <c r="AF28" s="138">
        <v>2222786.407085395</v>
      </c>
      <c r="AG28" s="138">
        <v>4410.2904902487999</v>
      </c>
      <c r="AH28" s="138">
        <v>3967.5317307036248</v>
      </c>
      <c r="AI28" s="140">
        <v>0.1115955182207588</v>
      </c>
      <c r="AJ28" s="140">
        <v>-6.6495518220758804E-2</v>
      </c>
      <c r="AK28" s="138">
        <v>-132966.83155918258</v>
      </c>
      <c r="AL28" s="141">
        <v>2265309.5755262123</v>
      </c>
      <c r="AM28" s="141">
        <v>4494.6618562028025</v>
      </c>
      <c r="AN28" s="140">
        <v>3.5513370170442426E-2</v>
      </c>
      <c r="AO28" s="138">
        <v>-26308.800000000003</v>
      </c>
      <c r="AP28" s="165">
        <v>2239000.7755262125</v>
      </c>
      <c r="AQ28" s="164"/>
      <c r="AR28" s="155">
        <v>2007022.485998698</v>
      </c>
      <c r="AS28" s="138">
        <f t="shared" si="2"/>
        <v>231978.28952751448</v>
      </c>
      <c r="AT28" s="138">
        <v>-560.60200000000259</v>
      </c>
      <c r="AU28" s="138">
        <f t="shared" si="3"/>
        <v>231417.68752751447</v>
      </c>
      <c r="AV28" s="167">
        <v>35</v>
      </c>
    </row>
    <row r="29" spans="1:48">
      <c r="A29" s="166">
        <v>101228</v>
      </c>
      <c r="B29" s="143">
        <v>3012065</v>
      </c>
      <c r="C29" s="143" t="s">
        <v>39</v>
      </c>
      <c r="D29" s="142">
        <v>1744242.5</v>
      </c>
      <c r="E29" s="138">
        <v>0</v>
      </c>
      <c r="F29" s="138">
        <v>0</v>
      </c>
      <c r="G29" s="138">
        <v>65122.844827586225</v>
      </c>
      <c r="H29" s="138">
        <v>0</v>
      </c>
      <c r="I29" s="138">
        <v>2120.0854700854698</v>
      </c>
      <c r="J29" s="138">
        <v>1349.1452991452984</v>
      </c>
      <c r="K29" s="138">
        <v>0</v>
      </c>
      <c r="L29" s="138">
        <v>0</v>
      </c>
      <c r="M29" s="138">
        <v>69838.676470588194</v>
      </c>
      <c r="N29" s="138">
        <v>0</v>
      </c>
      <c r="O29" s="138">
        <v>971.98275862068965</v>
      </c>
      <c r="P29" s="138">
        <v>93245.101332179198</v>
      </c>
      <c r="Q29" s="138">
        <v>0</v>
      </c>
      <c r="R29" s="138">
        <v>8155.9184713375143</v>
      </c>
      <c r="S29" s="138">
        <v>0</v>
      </c>
      <c r="T29" s="138">
        <v>150000</v>
      </c>
      <c r="U29" s="138">
        <v>0</v>
      </c>
      <c r="V29" s="138">
        <v>35610</v>
      </c>
      <c r="W29" s="138">
        <v>0</v>
      </c>
      <c r="X29" s="138">
        <v>0</v>
      </c>
      <c r="Y29" s="138">
        <v>1744242.5</v>
      </c>
      <c r="Z29" s="138">
        <v>240803.75462954264</v>
      </c>
      <c r="AA29" s="138">
        <v>185610</v>
      </c>
      <c r="AB29" s="138">
        <v>125806.52374597231</v>
      </c>
      <c r="AC29" s="141">
        <v>2170656.2546295426</v>
      </c>
      <c r="AD29" s="138">
        <v>2170656.2546295426</v>
      </c>
      <c r="AE29" s="138">
        <v>0</v>
      </c>
      <c r="AF29" s="138">
        <v>1985046.2546295426</v>
      </c>
      <c r="AG29" s="138">
        <v>4401.4329370943296</v>
      </c>
      <c r="AH29" s="138">
        <v>4249.3811762749447</v>
      </c>
      <c r="AI29" s="140">
        <v>3.578209497145541E-2</v>
      </c>
      <c r="AJ29" s="140">
        <v>0</v>
      </c>
      <c r="AK29" s="138">
        <v>0</v>
      </c>
      <c r="AL29" s="141">
        <v>2170656.2546295426</v>
      </c>
      <c r="AM29" s="141">
        <v>4812.9850435244844</v>
      </c>
      <c r="AN29" s="140">
        <v>3.3114625953728272E-2</v>
      </c>
      <c r="AO29" s="138">
        <v>-23542.2</v>
      </c>
      <c r="AP29" s="165">
        <v>2147114.0546295424</v>
      </c>
      <c r="AQ29" s="164"/>
      <c r="AR29" s="155">
        <v>2073501.1875586519</v>
      </c>
      <c r="AS29" s="138">
        <f t="shared" si="2"/>
        <v>73612.867070890497</v>
      </c>
      <c r="AT29" s="138">
        <v>-1001.1270000000004</v>
      </c>
      <c r="AU29" s="138">
        <f t="shared" si="3"/>
        <v>72611.74007089049</v>
      </c>
      <c r="AV29" s="167">
        <v>0</v>
      </c>
    </row>
    <row r="30" spans="1:48">
      <c r="A30" s="166">
        <v>101229</v>
      </c>
      <c r="B30" s="143">
        <v>3012066</v>
      </c>
      <c r="C30" s="143" t="s">
        <v>38</v>
      </c>
      <c r="D30" s="142">
        <v>1612747.5</v>
      </c>
      <c r="E30" s="138">
        <v>0</v>
      </c>
      <c r="F30" s="138">
        <v>0</v>
      </c>
      <c r="G30" s="138">
        <v>63466.37037037035</v>
      </c>
      <c r="H30" s="138">
        <v>0</v>
      </c>
      <c r="I30" s="138">
        <v>207.46268656716427</v>
      </c>
      <c r="J30" s="138">
        <v>726.11940298507523</v>
      </c>
      <c r="K30" s="138">
        <v>0</v>
      </c>
      <c r="L30" s="138">
        <v>0</v>
      </c>
      <c r="M30" s="138">
        <v>50792.067448680435</v>
      </c>
      <c r="N30" s="138">
        <v>0</v>
      </c>
      <c r="O30" s="138">
        <v>0</v>
      </c>
      <c r="P30" s="138">
        <v>105203.80133240978</v>
      </c>
      <c r="Q30" s="138">
        <v>0</v>
      </c>
      <c r="R30" s="138">
        <v>1159.1999999999953</v>
      </c>
      <c r="S30" s="138">
        <v>0</v>
      </c>
      <c r="T30" s="138">
        <v>150000</v>
      </c>
      <c r="U30" s="138">
        <v>0</v>
      </c>
      <c r="V30" s="138">
        <v>25250</v>
      </c>
      <c r="W30" s="138">
        <v>0</v>
      </c>
      <c r="X30" s="138">
        <v>0</v>
      </c>
      <c r="Y30" s="138">
        <v>1612747.5</v>
      </c>
      <c r="Z30" s="138">
        <v>221555.02124101279</v>
      </c>
      <c r="AA30" s="138">
        <v>175250</v>
      </c>
      <c r="AB30" s="138">
        <v>136936.98651759495</v>
      </c>
      <c r="AC30" s="141">
        <v>2009552.5212410127</v>
      </c>
      <c r="AD30" s="138">
        <v>2009552.5212410127</v>
      </c>
      <c r="AE30" s="138">
        <v>0</v>
      </c>
      <c r="AF30" s="138">
        <v>1834302.5212410127</v>
      </c>
      <c r="AG30" s="138">
        <v>4398.8070053741312</v>
      </c>
      <c r="AH30" s="138">
        <v>4092.9966199513378</v>
      </c>
      <c r="AI30" s="140">
        <v>7.471552356826261E-2</v>
      </c>
      <c r="AJ30" s="140">
        <v>-2.9615523568262608E-2</v>
      </c>
      <c r="AK30" s="138">
        <v>-50547.171188866014</v>
      </c>
      <c r="AL30" s="141">
        <v>1959005.3500521467</v>
      </c>
      <c r="AM30" s="141">
        <v>4697.8545564799679</v>
      </c>
      <c r="AN30" s="140">
        <v>3.9798463606409484E-2</v>
      </c>
      <c r="AO30" s="138">
        <v>-21767.4</v>
      </c>
      <c r="AP30" s="165">
        <v>1937237.9500521468</v>
      </c>
      <c r="AQ30" s="164"/>
      <c r="AR30" s="155">
        <v>1831783.2250531085</v>
      </c>
      <c r="AS30" s="138">
        <f t="shared" si="2"/>
        <v>105454.72499903827</v>
      </c>
      <c r="AT30" s="138">
        <v>-555.78500000000349</v>
      </c>
      <c r="AU30" s="138">
        <f t="shared" si="3"/>
        <v>104898.93999903827</v>
      </c>
      <c r="AV30" s="167">
        <v>6</v>
      </c>
    </row>
    <row r="31" spans="1:48">
      <c r="A31" s="166">
        <v>101230</v>
      </c>
      <c r="B31" s="143">
        <v>3012067</v>
      </c>
      <c r="C31" s="143" t="s">
        <v>37</v>
      </c>
      <c r="D31" s="142">
        <v>3616112.5</v>
      </c>
      <c r="E31" s="138">
        <v>0</v>
      </c>
      <c r="F31" s="138">
        <v>0</v>
      </c>
      <c r="G31" s="138">
        <v>123391.66666666663</v>
      </c>
      <c r="H31" s="138">
        <v>0</v>
      </c>
      <c r="I31" s="138">
        <v>5837.4596340150756</v>
      </c>
      <c r="J31" s="138">
        <v>402.58342303552166</v>
      </c>
      <c r="K31" s="138">
        <v>0</v>
      </c>
      <c r="L31" s="138">
        <v>0</v>
      </c>
      <c r="M31" s="138">
        <v>134069.49152542383</v>
      </c>
      <c r="N31" s="138">
        <v>0</v>
      </c>
      <c r="O31" s="138">
        <v>1133.3333333333333</v>
      </c>
      <c r="P31" s="138">
        <v>285383.80592915445</v>
      </c>
      <c r="Q31" s="138">
        <v>0</v>
      </c>
      <c r="R31" s="138">
        <v>34523.999999999767</v>
      </c>
      <c r="S31" s="138">
        <v>0</v>
      </c>
      <c r="T31" s="138">
        <v>150000</v>
      </c>
      <c r="U31" s="138">
        <v>100000</v>
      </c>
      <c r="V31" s="138">
        <v>114930</v>
      </c>
      <c r="W31" s="138">
        <v>0</v>
      </c>
      <c r="X31" s="138">
        <v>0</v>
      </c>
      <c r="Y31" s="138">
        <v>3616112.5</v>
      </c>
      <c r="Z31" s="138">
        <v>584742.34051162866</v>
      </c>
      <c r="AA31" s="138">
        <v>364930</v>
      </c>
      <c r="AB31" s="138">
        <v>347079.63926248776</v>
      </c>
      <c r="AC31" s="141">
        <v>4565784.8405116284</v>
      </c>
      <c r="AD31" s="138">
        <v>4565784.8405116284</v>
      </c>
      <c r="AE31" s="138">
        <v>0</v>
      </c>
      <c r="AF31" s="138">
        <v>4300854.8405116284</v>
      </c>
      <c r="AG31" s="138">
        <v>4599.8447492102978</v>
      </c>
      <c r="AH31" s="138">
        <v>4497.9560509685234</v>
      </c>
      <c r="AI31" s="140">
        <v>2.2652221828587043E-2</v>
      </c>
      <c r="AJ31" s="140">
        <v>0</v>
      </c>
      <c r="AK31" s="138">
        <v>0</v>
      </c>
      <c r="AL31" s="141">
        <v>4565784.8405116284</v>
      </c>
      <c r="AM31" s="141">
        <v>4883.1923427931852</v>
      </c>
      <c r="AN31" s="140">
        <v>9.2297337473836727E-3</v>
      </c>
      <c r="AO31" s="138">
        <v>-48807</v>
      </c>
      <c r="AP31" s="165">
        <v>4516977.8405116284</v>
      </c>
      <c r="AQ31" s="164"/>
      <c r="AR31" s="155">
        <v>3946119.2521243361</v>
      </c>
      <c r="AS31" s="138">
        <f t="shared" si="2"/>
        <v>570858.58838729234</v>
      </c>
      <c r="AT31" s="138">
        <v>16387.354999999981</v>
      </c>
      <c r="AU31" s="138">
        <f t="shared" si="3"/>
        <v>587245.94338729233</v>
      </c>
      <c r="AV31" s="167">
        <v>109</v>
      </c>
    </row>
    <row r="32" spans="1:48">
      <c r="A32" s="166">
        <v>101231</v>
      </c>
      <c r="B32" s="143">
        <v>3012068</v>
      </c>
      <c r="C32" s="143" t="s">
        <v>36</v>
      </c>
      <c r="D32" s="142">
        <v>1717170</v>
      </c>
      <c r="E32" s="138">
        <v>0</v>
      </c>
      <c r="F32" s="138">
        <v>0</v>
      </c>
      <c r="G32" s="138">
        <v>60771.873589164774</v>
      </c>
      <c r="H32" s="138">
        <v>0</v>
      </c>
      <c r="I32" s="138">
        <v>550.00000000000057</v>
      </c>
      <c r="J32" s="138">
        <v>700.00000000000148</v>
      </c>
      <c r="K32" s="138">
        <v>0</v>
      </c>
      <c r="L32" s="138">
        <v>0</v>
      </c>
      <c r="M32" s="138">
        <v>70963.448275862058</v>
      </c>
      <c r="N32" s="138">
        <v>0</v>
      </c>
      <c r="O32" s="138">
        <v>1503.3860045146728</v>
      </c>
      <c r="P32" s="138">
        <v>116649.79902686679</v>
      </c>
      <c r="Q32" s="138">
        <v>0</v>
      </c>
      <c r="R32" s="138">
        <v>12902.400000000072</v>
      </c>
      <c r="S32" s="138">
        <v>0</v>
      </c>
      <c r="T32" s="138">
        <v>150000</v>
      </c>
      <c r="U32" s="138">
        <v>0</v>
      </c>
      <c r="V32" s="138">
        <v>23690</v>
      </c>
      <c r="W32" s="138">
        <v>0</v>
      </c>
      <c r="X32" s="138">
        <v>0</v>
      </c>
      <c r="Y32" s="138">
        <v>1717170</v>
      </c>
      <c r="Z32" s="138">
        <v>264040.90689640836</v>
      </c>
      <c r="AA32" s="138">
        <v>173690</v>
      </c>
      <c r="AB32" s="138">
        <v>147035.73582144917</v>
      </c>
      <c r="AC32" s="141">
        <v>2154900.9068964086</v>
      </c>
      <c r="AD32" s="138">
        <v>2154900.9068964086</v>
      </c>
      <c r="AE32" s="138">
        <v>0</v>
      </c>
      <c r="AF32" s="138">
        <v>1981210.9068964086</v>
      </c>
      <c r="AG32" s="138">
        <v>4462.1867272441632</v>
      </c>
      <c r="AH32" s="138">
        <v>4218.008562180974</v>
      </c>
      <c r="AI32" s="140">
        <v>5.7889442722452382E-2</v>
      </c>
      <c r="AJ32" s="140">
        <v>-1.2789442722452381E-2</v>
      </c>
      <c r="AK32" s="138">
        <v>-23952.014635519314</v>
      </c>
      <c r="AL32" s="141">
        <v>2130948.8922608895</v>
      </c>
      <c r="AM32" s="141">
        <v>4799.4344420290308</v>
      </c>
      <c r="AN32" s="140">
        <v>3.8887032480947159E-2</v>
      </c>
      <c r="AO32" s="138">
        <v>-23176.800000000003</v>
      </c>
      <c r="AP32" s="165">
        <v>2107772.0922608897</v>
      </c>
      <c r="AQ32" s="164"/>
      <c r="AR32" s="155">
        <v>1964771.6174484433</v>
      </c>
      <c r="AS32" s="138">
        <f t="shared" si="2"/>
        <v>143000.47481244639</v>
      </c>
      <c r="AT32" s="138">
        <v>-524.47450000000026</v>
      </c>
      <c r="AU32" s="138">
        <f t="shared" si="3"/>
        <v>142476.00031244638</v>
      </c>
      <c r="AV32" s="167">
        <v>13</v>
      </c>
    </row>
    <row r="33" spans="1:48">
      <c r="A33" s="166">
        <v>101232</v>
      </c>
      <c r="B33" s="143">
        <v>3012069</v>
      </c>
      <c r="C33" s="143" t="s">
        <v>35</v>
      </c>
      <c r="D33" s="142">
        <v>1809990</v>
      </c>
      <c r="E33" s="138">
        <v>0</v>
      </c>
      <c r="F33" s="138">
        <v>0</v>
      </c>
      <c r="G33" s="138">
        <v>57473.874709976793</v>
      </c>
      <c r="H33" s="138">
        <v>0</v>
      </c>
      <c r="I33" s="138">
        <v>2064.7058823529424</v>
      </c>
      <c r="J33" s="138">
        <v>0</v>
      </c>
      <c r="K33" s="138">
        <v>0</v>
      </c>
      <c r="L33" s="138">
        <v>0</v>
      </c>
      <c r="M33" s="138">
        <v>74208.789473684112</v>
      </c>
      <c r="N33" s="138">
        <v>0</v>
      </c>
      <c r="O33" s="138">
        <v>542.92343387470999</v>
      </c>
      <c r="P33" s="138">
        <v>76203.226826953498</v>
      </c>
      <c r="Q33" s="138">
        <v>0</v>
      </c>
      <c r="R33" s="138">
        <v>9049.1773584906041</v>
      </c>
      <c r="S33" s="138">
        <v>0</v>
      </c>
      <c r="T33" s="138">
        <v>150000</v>
      </c>
      <c r="U33" s="138">
        <v>0</v>
      </c>
      <c r="V33" s="138">
        <v>33080</v>
      </c>
      <c r="W33" s="138">
        <v>0</v>
      </c>
      <c r="X33" s="138">
        <v>0</v>
      </c>
      <c r="Y33" s="138">
        <v>1809990</v>
      </c>
      <c r="Z33" s="138">
        <v>219542.69768533268</v>
      </c>
      <c r="AA33" s="138">
        <v>183080</v>
      </c>
      <c r="AB33" s="138">
        <v>104940.16418194189</v>
      </c>
      <c r="AC33" s="141">
        <v>2212612.697685333</v>
      </c>
      <c r="AD33" s="138">
        <v>2212612.6976853325</v>
      </c>
      <c r="AE33" s="138">
        <v>0</v>
      </c>
      <c r="AF33" s="138">
        <v>2029532.697685333</v>
      </c>
      <c r="AG33" s="138">
        <v>4336.6083283874632</v>
      </c>
      <c r="AH33" s="138">
        <v>4197.3894445255473</v>
      </c>
      <c r="AI33" s="140">
        <v>3.3167969210837069E-2</v>
      </c>
      <c r="AJ33" s="140">
        <v>0</v>
      </c>
      <c r="AK33" s="138">
        <v>0</v>
      </c>
      <c r="AL33" s="141">
        <v>2212612.697685333</v>
      </c>
      <c r="AM33" s="141">
        <v>4727.8049095840452</v>
      </c>
      <c r="AN33" s="140">
        <v>1.7615870024707325E-2</v>
      </c>
      <c r="AO33" s="138">
        <v>-24429.600000000002</v>
      </c>
      <c r="AP33" s="165">
        <v>2188183.0976853329</v>
      </c>
      <c r="AQ33" s="164"/>
      <c r="AR33" s="155">
        <v>1884357.8810317721</v>
      </c>
      <c r="AS33" s="138">
        <f t="shared" si="2"/>
        <v>303825.21665356075</v>
      </c>
      <c r="AT33" s="138">
        <v>1283.4199999999983</v>
      </c>
      <c r="AU33" s="138">
        <f t="shared" si="3"/>
        <v>305108.63665356074</v>
      </c>
      <c r="AV33" s="167">
        <v>57</v>
      </c>
    </row>
    <row r="34" spans="1:48">
      <c r="A34" s="166">
        <v>130357</v>
      </c>
      <c r="B34" s="143">
        <v>3012070</v>
      </c>
      <c r="C34" s="143" t="s">
        <v>34</v>
      </c>
      <c r="D34" s="142">
        <v>2065245</v>
      </c>
      <c r="E34" s="138">
        <v>0</v>
      </c>
      <c r="F34" s="138">
        <v>0</v>
      </c>
      <c r="G34" s="138">
        <v>78571.294117647034</v>
      </c>
      <c r="H34" s="138">
        <v>0</v>
      </c>
      <c r="I34" s="138">
        <v>924.04371584699584</v>
      </c>
      <c r="J34" s="138">
        <v>486.33879781420785</v>
      </c>
      <c r="K34" s="138">
        <v>0</v>
      </c>
      <c r="L34" s="138">
        <v>0</v>
      </c>
      <c r="M34" s="138">
        <v>83483.534482758667</v>
      </c>
      <c r="N34" s="138">
        <v>0</v>
      </c>
      <c r="O34" s="138">
        <v>5235.2941176470586</v>
      </c>
      <c r="P34" s="138">
        <v>168967.41805252046</v>
      </c>
      <c r="Q34" s="138">
        <v>0</v>
      </c>
      <c r="R34" s="138">
        <v>2234.7032490974934</v>
      </c>
      <c r="S34" s="138">
        <v>0</v>
      </c>
      <c r="T34" s="138">
        <v>150000</v>
      </c>
      <c r="U34" s="138">
        <v>0</v>
      </c>
      <c r="V34" s="138">
        <v>26450</v>
      </c>
      <c r="W34" s="138">
        <v>0</v>
      </c>
      <c r="X34" s="138">
        <v>0</v>
      </c>
      <c r="Y34" s="138">
        <v>2065245</v>
      </c>
      <c r="Z34" s="138">
        <v>339902.62653333193</v>
      </c>
      <c r="AA34" s="138">
        <v>176450</v>
      </c>
      <c r="AB34" s="138">
        <v>208253.06511134398</v>
      </c>
      <c r="AC34" s="141">
        <v>2581597.6265333318</v>
      </c>
      <c r="AD34" s="138">
        <v>2581597.6265333323</v>
      </c>
      <c r="AE34" s="138">
        <v>0</v>
      </c>
      <c r="AF34" s="138">
        <v>2405147.6265333318</v>
      </c>
      <c r="AG34" s="138">
        <v>4504.0217725343291</v>
      </c>
      <c r="AH34" s="138">
        <v>4225.0379606490869</v>
      </c>
      <c r="AI34" s="140">
        <v>6.6031078178143104E-2</v>
      </c>
      <c r="AJ34" s="140">
        <v>-2.0931078178143103E-2</v>
      </c>
      <c r="AK34" s="138">
        <v>-47224.076325223097</v>
      </c>
      <c r="AL34" s="141">
        <v>2534373.5502081085</v>
      </c>
      <c r="AM34" s="141">
        <v>4746.0178842848472</v>
      </c>
      <c r="AN34" s="140">
        <v>3.5847563333298416E-2</v>
      </c>
      <c r="AO34" s="138">
        <v>-27874.800000000003</v>
      </c>
      <c r="AP34" s="165">
        <v>2506498.7502081087</v>
      </c>
      <c r="AQ34" s="164"/>
      <c r="AR34" s="155">
        <v>2228666.9537784215</v>
      </c>
      <c r="AS34" s="138">
        <f t="shared" si="2"/>
        <v>277831.79642968718</v>
      </c>
      <c r="AT34" s="138">
        <v>-579.87000000000262</v>
      </c>
      <c r="AU34" s="138">
        <f t="shared" si="3"/>
        <v>277251.92642968718</v>
      </c>
      <c r="AV34" s="167">
        <v>41</v>
      </c>
    </row>
    <row r="35" spans="1:48">
      <c r="A35" s="166">
        <v>130340</v>
      </c>
      <c r="B35" s="143">
        <v>3012071</v>
      </c>
      <c r="C35" s="143" t="s">
        <v>33</v>
      </c>
      <c r="D35" s="142">
        <v>2475200</v>
      </c>
      <c r="E35" s="138">
        <v>0</v>
      </c>
      <c r="F35" s="138">
        <v>0</v>
      </c>
      <c r="G35" s="138">
        <v>92612.658227848151</v>
      </c>
      <c r="H35" s="138">
        <v>0</v>
      </c>
      <c r="I35" s="138">
        <v>5647.0588235294072</v>
      </c>
      <c r="J35" s="138">
        <v>1089.7832817337471</v>
      </c>
      <c r="K35" s="138">
        <v>0</v>
      </c>
      <c r="L35" s="138">
        <v>0</v>
      </c>
      <c r="M35" s="138">
        <v>127652.57142857143</v>
      </c>
      <c r="N35" s="138">
        <v>0</v>
      </c>
      <c r="O35" s="138">
        <v>2531.6455696202534</v>
      </c>
      <c r="P35" s="138">
        <v>168219.91095955297</v>
      </c>
      <c r="Q35" s="138">
        <v>0</v>
      </c>
      <c r="R35" s="138">
        <v>22658.355828220818</v>
      </c>
      <c r="S35" s="138">
        <v>0</v>
      </c>
      <c r="T35" s="138">
        <v>150000</v>
      </c>
      <c r="U35" s="138">
        <v>0</v>
      </c>
      <c r="V35" s="138">
        <v>33060</v>
      </c>
      <c r="W35" s="138">
        <v>0</v>
      </c>
      <c r="X35" s="138">
        <v>0</v>
      </c>
      <c r="Y35" s="138">
        <v>2475200</v>
      </c>
      <c r="Z35" s="138">
        <v>420411.98411907681</v>
      </c>
      <c r="AA35" s="138">
        <v>183060</v>
      </c>
      <c r="AB35" s="138">
        <v>214526.24007347703</v>
      </c>
      <c r="AC35" s="141">
        <v>3078671.9841190767</v>
      </c>
      <c r="AD35" s="138">
        <v>3078671.9841190772</v>
      </c>
      <c r="AE35" s="138">
        <v>0</v>
      </c>
      <c r="AF35" s="138">
        <v>2895611.9841190767</v>
      </c>
      <c r="AG35" s="138">
        <v>4524.3937251860571</v>
      </c>
      <c r="AH35" s="138">
        <v>4496.3055574999998</v>
      </c>
      <c r="AI35" s="140">
        <v>6.2469437023035786E-3</v>
      </c>
      <c r="AJ35" s="140">
        <v>0</v>
      </c>
      <c r="AK35" s="138">
        <v>0</v>
      </c>
      <c r="AL35" s="141">
        <v>3078671.9841190767</v>
      </c>
      <c r="AM35" s="141">
        <v>4810.4249751860571</v>
      </c>
      <c r="AN35" s="140">
        <v>6.0903320290150997E-3</v>
      </c>
      <c r="AO35" s="138">
        <v>-33408</v>
      </c>
      <c r="AP35" s="165">
        <v>3045263.9841190767</v>
      </c>
      <c r="AQ35" s="164"/>
      <c r="AR35" s="155">
        <v>3020899.4295343338</v>
      </c>
      <c r="AS35" s="138">
        <f t="shared" si="2"/>
        <v>24364.554584742989</v>
      </c>
      <c r="AT35" s="138">
        <v>-660.20400000000154</v>
      </c>
      <c r="AU35" s="138">
        <f t="shared" si="3"/>
        <v>23704.350584742988</v>
      </c>
      <c r="AV35" s="167">
        <v>0</v>
      </c>
    </row>
    <row r="36" spans="1:48">
      <c r="A36" s="166">
        <v>130919</v>
      </c>
      <c r="B36" s="143">
        <v>3012072</v>
      </c>
      <c r="C36" s="143" t="s">
        <v>32</v>
      </c>
      <c r="D36" s="142">
        <v>1937617.5</v>
      </c>
      <c r="E36" s="138">
        <v>0</v>
      </c>
      <c r="F36" s="138">
        <v>0</v>
      </c>
      <c r="G36" s="138">
        <v>65487.857142857145</v>
      </c>
      <c r="H36" s="138">
        <v>0</v>
      </c>
      <c r="I36" s="138">
        <v>608.50202429149795</v>
      </c>
      <c r="J36" s="138">
        <v>202.83400809716613</v>
      </c>
      <c r="K36" s="138">
        <v>0</v>
      </c>
      <c r="L36" s="138">
        <v>0</v>
      </c>
      <c r="M36" s="138">
        <v>66706.997578692419</v>
      </c>
      <c r="N36" s="138">
        <v>0</v>
      </c>
      <c r="O36" s="138">
        <v>534.11513859275055</v>
      </c>
      <c r="P36" s="138">
        <v>98220.163124222978</v>
      </c>
      <c r="Q36" s="138">
        <v>0</v>
      </c>
      <c r="R36" s="138">
        <v>0</v>
      </c>
      <c r="S36" s="138">
        <v>0</v>
      </c>
      <c r="T36" s="138">
        <v>150000</v>
      </c>
      <c r="U36" s="138">
        <v>0</v>
      </c>
      <c r="V36" s="138">
        <v>26450</v>
      </c>
      <c r="W36" s="138">
        <v>0</v>
      </c>
      <c r="X36" s="138">
        <v>0</v>
      </c>
      <c r="Y36" s="138">
        <v>1937617.5</v>
      </c>
      <c r="Z36" s="138">
        <v>231760.46901675395</v>
      </c>
      <c r="AA36" s="138">
        <v>176450</v>
      </c>
      <c r="AB36" s="138">
        <v>130964.09169565156</v>
      </c>
      <c r="AC36" s="141">
        <v>2345827.9690167541</v>
      </c>
      <c r="AD36" s="138">
        <v>2345827.9690167536</v>
      </c>
      <c r="AE36" s="138">
        <v>0</v>
      </c>
      <c r="AF36" s="138">
        <v>2169377.9690167541</v>
      </c>
      <c r="AG36" s="138">
        <v>4330.0957465404272</v>
      </c>
      <c r="AH36" s="138">
        <v>4266.4776571125276</v>
      </c>
      <c r="AI36" s="140">
        <v>1.4911150260412969E-2</v>
      </c>
      <c r="AJ36" s="140">
        <v>0</v>
      </c>
      <c r="AK36" s="138">
        <v>0</v>
      </c>
      <c r="AL36" s="141">
        <v>2345827.9690167541</v>
      </c>
      <c r="AM36" s="141">
        <v>4682.2913553228627</v>
      </c>
      <c r="AN36" s="140">
        <v>9.1417107055822289E-3</v>
      </c>
      <c r="AO36" s="138">
        <v>-26152.2</v>
      </c>
      <c r="AP36" s="165">
        <v>2319675.7690167539</v>
      </c>
      <c r="AQ36" s="164"/>
      <c r="AR36" s="155">
        <v>2156579.5129770441</v>
      </c>
      <c r="AS36" s="138">
        <f t="shared" si="2"/>
        <v>163096.25603970978</v>
      </c>
      <c r="AT36" s="138">
        <v>-579.87000000000262</v>
      </c>
      <c r="AU36" s="138">
        <f t="shared" si="3"/>
        <v>162516.38603970979</v>
      </c>
      <c r="AV36" s="167">
        <v>30</v>
      </c>
    </row>
    <row r="37" spans="1:48">
      <c r="A37" s="166">
        <v>131844</v>
      </c>
      <c r="B37" s="143">
        <v>3012073</v>
      </c>
      <c r="C37" s="143" t="s">
        <v>31</v>
      </c>
      <c r="D37" s="142">
        <v>2378512.5</v>
      </c>
      <c r="E37" s="138">
        <v>0</v>
      </c>
      <c r="F37" s="138">
        <v>0</v>
      </c>
      <c r="G37" s="138">
        <v>79518.421052631558</v>
      </c>
      <c r="H37" s="138">
        <v>0</v>
      </c>
      <c r="I37" s="138">
        <v>493.57945425361135</v>
      </c>
      <c r="J37" s="138">
        <v>394.86356340288904</v>
      </c>
      <c r="K37" s="138">
        <v>0</v>
      </c>
      <c r="L37" s="138">
        <v>0</v>
      </c>
      <c r="M37" s="138">
        <v>62307.40223463672</v>
      </c>
      <c r="N37" s="138">
        <v>0</v>
      </c>
      <c r="O37" s="138">
        <v>490.43062200956939</v>
      </c>
      <c r="P37" s="138">
        <v>170255.13911960152</v>
      </c>
      <c r="Q37" s="138">
        <v>0</v>
      </c>
      <c r="R37" s="138">
        <v>0</v>
      </c>
      <c r="S37" s="138">
        <v>0</v>
      </c>
      <c r="T37" s="138">
        <v>150000</v>
      </c>
      <c r="U37" s="138">
        <v>0</v>
      </c>
      <c r="V37" s="138">
        <v>30350</v>
      </c>
      <c r="W37" s="138">
        <v>0</v>
      </c>
      <c r="X37" s="138">
        <v>0</v>
      </c>
      <c r="Y37" s="138">
        <v>2378512.5</v>
      </c>
      <c r="Z37" s="138">
        <v>313459.83604653587</v>
      </c>
      <c r="AA37" s="138">
        <v>180350</v>
      </c>
      <c r="AB37" s="138">
        <v>210014.3496459173</v>
      </c>
      <c r="AC37" s="141">
        <v>2872322.336046536</v>
      </c>
      <c r="AD37" s="138">
        <v>2872322.3360465355</v>
      </c>
      <c r="AE37" s="138">
        <v>0</v>
      </c>
      <c r="AF37" s="138">
        <v>2691972.336046536</v>
      </c>
      <c r="AG37" s="138">
        <v>4377.1907903195706</v>
      </c>
      <c r="AH37" s="138">
        <v>4161.9366559157215</v>
      </c>
      <c r="AI37" s="140">
        <v>5.1719704599033176E-2</v>
      </c>
      <c r="AJ37" s="140">
        <v>-6.6197045990331743E-3</v>
      </c>
      <c r="AK37" s="138">
        <v>-16943.73660156078</v>
      </c>
      <c r="AL37" s="141">
        <v>2855378.5994449751</v>
      </c>
      <c r="AM37" s="141">
        <v>4642.8920316178455</v>
      </c>
      <c r="AN37" s="140">
        <v>4.1669904641133293E-2</v>
      </c>
      <c r="AO37" s="138">
        <v>-32103</v>
      </c>
      <c r="AP37" s="165">
        <v>2823275.5994449751</v>
      </c>
      <c r="AQ37" s="164"/>
      <c r="AR37" s="155">
        <v>2712339.7836553394</v>
      </c>
      <c r="AS37" s="138">
        <f t="shared" si="2"/>
        <v>110935.81578963576</v>
      </c>
      <c r="AT37" s="138">
        <v>1804.3429999999971</v>
      </c>
      <c r="AU37" s="138">
        <f t="shared" si="3"/>
        <v>112740.15878963575</v>
      </c>
      <c r="AV37" s="167">
        <v>-2</v>
      </c>
    </row>
    <row r="38" spans="1:48">
      <c r="A38" s="166">
        <v>131845</v>
      </c>
      <c r="B38" s="143">
        <v>3012074</v>
      </c>
      <c r="C38" s="143" t="s">
        <v>30</v>
      </c>
      <c r="D38" s="142">
        <v>1844797.5</v>
      </c>
      <c r="E38" s="138">
        <v>0</v>
      </c>
      <c r="F38" s="138">
        <v>0</v>
      </c>
      <c r="G38" s="138">
        <v>58366.102449888647</v>
      </c>
      <c r="H38" s="138">
        <v>0</v>
      </c>
      <c r="I38" s="138">
        <v>400.84033613445297</v>
      </c>
      <c r="J38" s="138">
        <v>100.21008403361324</v>
      </c>
      <c r="K38" s="138">
        <v>0</v>
      </c>
      <c r="L38" s="138">
        <v>0</v>
      </c>
      <c r="M38" s="138">
        <v>78303.443877550977</v>
      </c>
      <c r="N38" s="138">
        <v>0</v>
      </c>
      <c r="O38" s="138">
        <v>2655.9020044543427</v>
      </c>
      <c r="P38" s="138">
        <v>151764.07185628731</v>
      </c>
      <c r="Q38" s="138">
        <v>0</v>
      </c>
      <c r="R38" s="138">
        <v>4183.2000000000608</v>
      </c>
      <c r="S38" s="138">
        <v>0</v>
      </c>
      <c r="T38" s="138">
        <v>150000</v>
      </c>
      <c r="U38" s="138">
        <v>0</v>
      </c>
      <c r="V38" s="138">
        <v>75700</v>
      </c>
      <c r="W38" s="138">
        <v>0</v>
      </c>
      <c r="X38" s="138">
        <v>0</v>
      </c>
      <c r="Y38" s="138">
        <v>1844797.5</v>
      </c>
      <c r="Z38" s="138">
        <v>295773.77060834941</v>
      </c>
      <c r="AA38" s="138">
        <v>225700</v>
      </c>
      <c r="AB38" s="138">
        <v>180947.12308123164</v>
      </c>
      <c r="AC38" s="141">
        <v>2366271.2706083492</v>
      </c>
      <c r="AD38" s="138">
        <v>2366271.2706083497</v>
      </c>
      <c r="AE38" s="138">
        <v>0</v>
      </c>
      <c r="AF38" s="138">
        <v>2140571.2706083492</v>
      </c>
      <c r="AG38" s="138">
        <v>4487.5707979210674</v>
      </c>
      <c r="AH38" s="138">
        <v>4109.3649933481156</v>
      </c>
      <c r="AI38" s="140">
        <v>9.2035096708410827E-2</v>
      </c>
      <c r="AJ38" s="140">
        <v>-4.6935096708410826E-2</v>
      </c>
      <c r="AK38" s="138">
        <v>-92000.632488898016</v>
      </c>
      <c r="AL38" s="141">
        <v>2274270.6381194512</v>
      </c>
      <c r="AM38" s="141">
        <v>4767.8629729967533</v>
      </c>
      <c r="AN38" s="140">
        <v>6.4001125331973885E-2</v>
      </c>
      <c r="AO38" s="138">
        <v>-24899.4</v>
      </c>
      <c r="AP38" s="165">
        <v>2249371.2381194513</v>
      </c>
      <c r="AQ38" s="164"/>
      <c r="AR38" s="155">
        <v>1993383.7411129051</v>
      </c>
      <c r="AS38" s="138">
        <f t="shared" si="2"/>
        <v>255987.49700654624</v>
      </c>
      <c r="AT38" s="138">
        <v>-58061.275000000001</v>
      </c>
      <c r="AU38" s="138">
        <f t="shared" si="3"/>
        <v>197926.22200654625</v>
      </c>
      <c r="AV38" s="167">
        <v>26</v>
      </c>
    </row>
    <row r="39" spans="1:48">
      <c r="A39" s="166">
        <v>131775</v>
      </c>
      <c r="B39" s="143">
        <v>3012075</v>
      </c>
      <c r="C39" s="143" t="s">
        <v>29</v>
      </c>
      <c r="D39" s="142">
        <v>3759210</v>
      </c>
      <c r="E39" s="138">
        <v>0</v>
      </c>
      <c r="F39" s="138">
        <v>0</v>
      </c>
      <c r="G39" s="138">
        <v>165399.76670201487</v>
      </c>
      <c r="H39" s="138">
        <v>0</v>
      </c>
      <c r="I39" s="138">
        <v>16250.154798761594</v>
      </c>
      <c r="J39" s="138">
        <v>18256.346749226039</v>
      </c>
      <c r="K39" s="138">
        <v>0</v>
      </c>
      <c r="L39" s="138">
        <v>0</v>
      </c>
      <c r="M39" s="138">
        <v>277425.98062954016</v>
      </c>
      <c r="N39" s="138">
        <v>0</v>
      </c>
      <c r="O39" s="138">
        <v>1546.1293743372219</v>
      </c>
      <c r="P39" s="138">
        <v>292345.2233459648</v>
      </c>
      <c r="Q39" s="138">
        <v>0</v>
      </c>
      <c r="R39" s="138">
        <v>27619.199999999866</v>
      </c>
      <c r="S39" s="138">
        <v>0</v>
      </c>
      <c r="T39" s="138">
        <v>150000</v>
      </c>
      <c r="U39" s="138">
        <v>0</v>
      </c>
      <c r="V39" s="138">
        <v>92120</v>
      </c>
      <c r="W39" s="138">
        <v>0</v>
      </c>
      <c r="X39" s="138">
        <v>0</v>
      </c>
      <c r="Y39" s="138">
        <v>3759210</v>
      </c>
      <c r="Z39" s="138">
        <v>798842.80159984448</v>
      </c>
      <c r="AA39" s="138">
        <v>242120</v>
      </c>
      <c r="AB39" s="138">
        <v>375045.10669697222</v>
      </c>
      <c r="AC39" s="141">
        <v>4800172.8015998444</v>
      </c>
      <c r="AD39" s="138">
        <v>4800172.8015998453</v>
      </c>
      <c r="AE39" s="138">
        <v>0</v>
      </c>
      <c r="AF39" s="138">
        <v>4558052.8015998444</v>
      </c>
      <c r="AG39" s="138">
        <v>4689.3547341562189</v>
      </c>
      <c r="AH39" s="138">
        <v>4709.7787563086549</v>
      </c>
      <c r="AI39" s="140">
        <v>-4.3365141356328978E-3</v>
      </c>
      <c r="AJ39" s="140">
        <v>0</v>
      </c>
      <c r="AK39" s="138">
        <v>0</v>
      </c>
      <c r="AL39" s="141">
        <v>4800172.8015998444</v>
      </c>
      <c r="AM39" s="141">
        <v>4938.4493843619794</v>
      </c>
      <c r="AN39" s="140">
        <v>-1.3294017261841207E-3</v>
      </c>
      <c r="AO39" s="138">
        <v>-50738.400000000001</v>
      </c>
      <c r="AP39" s="165">
        <v>4749434.401599844</v>
      </c>
      <c r="AQ39" s="164"/>
      <c r="AR39" s="155">
        <v>4683634.6163227949</v>
      </c>
      <c r="AS39" s="138">
        <f t="shared" ref="AS39:AS70" si="4">AP39-AR39</f>
        <v>65799.785277049057</v>
      </c>
      <c r="AT39" s="138">
        <v>-16520.47600000001</v>
      </c>
      <c r="AU39" s="138">
        <f t="shared" ref="AU39:AU70" si="5">AS39+AT39</f>
        <v>49279.309277049048</v>
      </c>
      <c r="AV39" s="167">
        <v>13</v>
      </c>
    </row>
    <row r="40" spans="1:48">
      <c r="A40" s="166">
        <v>101233</v>
      </c>
      <c r="B40" s="143">
        <v>3013300</v>
      </c>
      <c r="C40" s="143" t="s">
        <v>28</v>
      </c>
      <c r="D40" s="142">
        <v>1624350</v>
      </c>
      <c r="E40" s="138">
        <v>0</v>
      </c>
      <c r="F40" s="138">
        <v>0</v>
      </c>
      <c r="G40" s="138">
        <v>34660.243902439026</v>
      </c>
      <c r="H40" s="138">
        <v>0</v>
      </c>
      <c r="I40" s="138">
        <v>6546.7625899280638</v>
      </c>
      <c r="J40" s="138">
        <v>4431.6546762589924</v>
      </c>
      <c r="K40" s="138">
        <v>0</v>
      </c>
      <c r="L40" s="138">
        <v>0</v>
      </c>
      <c r="M40" s="138">
        <v>83496.935933147644</v>
      </c>
      <c r="N40" s="138">
        <v>0</v>
      </c>
      <c r="O40" s="138">
        <v>0</v>
      </c>
      <c r="P40" s="138">
        <v>97736.035242290716</v>
      </c>
      <c r="Q40" s="138">
        <v>0</v>
      </c>
      <c r="R40" s="138">
        <v>0</v>
      </c>
      <c r="S40" s="138">
        <v>0</v>
      </c>
      <c r="T40" s="138">
        <v>150000</v>
      </c>
      <c r="U40" s="138">
        <v>0</v>
      </c>
      <c r="V40" s="138">
        <v>0</v>
      </c>
      <c r="W40" s="138">
        <v>0</v>
      </c>
      <c r="X40" s="138">
        <v>0</v>
      </c>
      <c r="Y40" s="138">
        <v>1624350</v>
      </c>
      <c r="Z40" s="138">
        <v>226871.63234406442</v>
      </c>
      <c r="AA40" s="138">
        <v>150000</v>
      </c>
      <c r="AB40" s="138">
        <v>115066.15719351023</v>
      </c>
      <c r="AC40" s="141">
        <v>2001221.6323440643</v>
      </c>
      <c r="AD40" s="138">
        <v>2001221.6323440643</v>
      </c>
      <c r="AE40" s="138">
        <v>0</v>
      </c>
      <c r="AF40" s="138">
        <v>1851221.6323440643</v>
      </c>
      <c r="AG40" s="138">
        <v>4407.6705532001533</v>
      </c>
      <c r="AH40" s="138">
        <v>3829.1527502427184</v>
      </c>
      <c r="AI40" s="140">
        <v>0.15108245627463265</v>
      </c>
      <c r="AJ40" s="140">
        <v>-0.10598245627463265</v>
      </c>
      <c r="AK40" s="138">
        <v>-170445.66584702508</v>
      </c>
      <c r="AL40" s="141">
        <v>1830775.9664970392</v>
      </c>
      <c r="AM40" s="141">
        <v>4358.9903964215218</v>
      </c>
      <c r="AN40" s="140">
        <v>3.9530376265403122E-2</v>
      </c>
      <c r="AO40" s="138">
        <v>-21924</v>
      </c>
      <c r="AP40" s="165">
        <v>1808851.9664970392</v>
      </c>
      <c r="AQ40" s="164"/>
      <c r="AR40" s="155">
        <v>1702417.1825421448</v>
      </c>
      <c r="AS40" s="138">
        <f t="shared" si="4"/>
        <v>106434.7839548944</v>
      </c>
      <c r="AT40" s="138">
        <v>0</v>
      </c>
      <c r="AU40" s="138">
        <f t="shared" si="5"/>
        <v>106434.7839548944</v>
      </c>
      <c r="AV40" s="167">
        <v>8</v>
      </c>
    </row>
    <row r="41" spans="1:48">
      <c r="A41" s="166">
        <v>101234</v>
      </c>
      <c r="B41" s="143">
        <v>3013301</v>
      </c>
      <c r="C41" s="143" t="s">
        <v>27</v>
      </c>
      <c r="D41" s="142">
        <v>1388432.5</v>
      </c>
      <c r="E41" s="138">
        <v>0</v>
      </c>
      <c r="F41" s="138">
        <v>0</v>
      </c>
      <c r="G41" s="138">
        <v>48444.774647887323</v>
      </c>
      <c r="H41" s="138">
        <v>0</v>
      </c>
      <c r="I41" s="138">
        <v>3099.9999999999959</v>
      </c>
      <c r="J41" s="138">
        <v>0</v>
      </c>
      <c r="K41" s="138">
        <v>0</v>
      </c>
      <c r="L41" s="138">
        <v>0</v>
      </c>
      <c r="M41" s="138">
        <v>27601.971428571338</v>
      </c>
      <c r="N41" s="138">
        <v>0</v>
      </c>
      <c r="O41" s="138">
        <v>0</v>
      </c>
      <c r="P41" s="138">
        <v>82218.039215686396</v>
      </c>
      <c r="Q41" s="138">
        <v>0</v>
      </c>
      <c r="R41" s="138">
        <v>0</v>
      </c>
      <c r="S41" s="138">
        <v>0</v>
      </c>
      <c r="T41" s="138">
        <v>150000</v>
      </c>
      <c r="U41" s="138">
        <v>0</v>
      </c>
      <c r="V41" s="138">
        <v>0</v>
      </c>
      <c r="W41" s="138">
        <v>0</v>
      </c>
      <c r="X41" s="138">
        <v>0</v>
      </c>
      <c r="Y41" s="138">
        <v>1388432.5</v>
      </c>
      <c r="Z41" s="138">
        <v>161364.78529214504</v>
      </c>
      <c r="AA41" s="138">
        <v>150000</v>
      </c>
      <c r="AB41" s="138">
        <v>106440.42653963006</v>
      </c>
      <c r="AC41" s="141">
        <v>1699797.2852921451</v>
      </c>
      <c r="AD41" s="138">
        <v>1699797.2852921451</v>
      </c>
      <c r="AE41" s="138">
        <v>0</v>
      </c>
      <c r="AF41" s="138">
        <v>1549797.2852921451</v>
      </c>
      <c r="AG41" s="138">
        <v>4316.9840815937187</v>
      </c>
      <c r="AH41" s="138">
        <v>4134.2891943342784</v>
      </c>
      <c r="AI41" s="140">
        <v>4.4190156680333208E-2</v>
      </c>
      <c r="AJ41" s="140">
        <v>0</v>
      </c>
      <c r="AK41" s="138">
        <v>0</v>
      </c>
      <c r="AL41" s="141">
        <v>1699797.2852921451</v>
      </c>
      <c r="AM41" s="141">
        <v>4734.8113796438583</v>
      </c>
      <c r="AN41" s="140">
        <v>3.8513839978959297E-2</v>
      </c>
      <c r="AO41" s="138">
        <v>-18739.8</v>
      </c>
      <c r="AP41" s="165">
        <v>1681057.4852921451</v>
      </c>
      <c r="AQ41" s="164"/>
      <c r="AR41" s="155">
        <v>1587818.1779477643</v>
      </c>
      <c r="AS41" s="138">
        <f t="shared" si="4"/>
        <v>93239.307344380766</v>
      </c>
      <c r="AT41" s="138">
        <v>0</v>
      </c>
      <c r="AU41" s="138">
        <f t="shared" si="5"/>
        <v>93239.307344380766</v>
      </c>
      <c r="AV41" s="167">
        <v>6</v>
      </c>
    </row>
    <row r="42" spans="1:48">
      <c r="A42" s="166">
        <v>101235</v>
      </c>
      <c r="B42" s="143">
        <v>3013500</v>
      </c>
      <c r="C42" s="143" t="s">
        <v>26</v>
      </c>
      <c r="D42" s="142">
        <v>1229865</v>
      </c>
      <c r="E42" s="138">
        <v>0</v>
      </c>
      <c r="F42" s="138">
        <v>0</v>
      </c>
      <c r="G42" s="138">
        <v>29813.856655290103</v>
      </c>
      <c r="H42" s="138">
        <v>0</v>
      </c>
      <c r="I42" s="138">
        <v>5132.2784810126532</v>
      </c>
      <c r="J42" s="138">
        <v>3723.4177215189966</v>
      </c>
      <c r="K42" s="138">
        <v>0</v>
      </c>
      <c r="L42" s="138">
        <v>0</v>
      </c>
      <c r="M42" s="138">
        <v>100825.41984732835</v>
      </c>
      <c r="N42" s="138">
        <v>0</v>
      </c>
      <c r="O42" s="138">
        <v>542.66211604095565</v>
      </c>
      <c r="P42" s="138">
        <v>65659.323970845813</v>
      </c>
      <c r="Q42" s="138">
        <v>0</v>
      </c>
      <c r="R42" s="138">
        <v>0</v>
      </c>
      <c r="S42" s="138">
        <v>0</v>
      </c>
      <c r="T42" s="138">
        <v>150000</v>
      </c>
      <c r="U42" s="138">
        <v>0</v>
      </c>
      <c r="V42" s="138">
        <v>0</v>
      </c>
      <c r="W42" s="138">
        <v>0</v>
      </c>
      <c r="X42" s="138">
        <v>0</v>
      </c>
      <c r="Y42" s="138">
        <v>1229865</v>
      </c>
      <c r="Z42" s="138">
        <v>205696.95879203686</v>
      </c>
      <c r="AA42" s="138">
        <v>150000</v>
      </c>
      <c r="AB42" s="138">
        <v>80566.252298490872</v>
      </c>
      <c r="AC42" s="141">
        <v>1585561.9587920369</v>
      </c>
      <c r="AD42" s="138">
        <v>1585561.9587920371</v>
      </c>
      <c r="AE42" s="138">
        <v>0</v>
      </c>
      <c r="AF42" s="138">
        <v>1435561.9587920369</v>
      </c>
      <c r="AG42" s="138">
        <v>4514.345782364896</v>
      </c>
      <c r="AH42" s="138">
        <v>3907.2237404761909</v>
      </c>
      <c r="AI42" s="140">
        <v>0.1553845088519841</v>
      </c>
      <c r="AJ42" s="140">
        <v>-0.1102845088519841</v>
      </c>
      <c r="AK42" s="138">
        <v>-137028.18787944681</v>
      </c>
      <c r="AL42" s="141">
        <v>1448533.77091259</v>
      </c>
      <c r="AM42" s="141">
        <v>4555.1376443792142</v>
      </c>
      <c r="AN42" s="140">
        <v>3.1174209928489294E-2</v>
      </c>
      <c r="AO42" s="138">
        <v>-16599.600000000002</v>
      </c>
      <c r="AP42" s="165">
        <v>1431934.1709125899</v>
      </c>
      <c r="AQ42" s="164"/>
      <c r="AR42" s="155">
        <v>1280745.7149699088</v>
      </c>
      <c r="AS42" s="138">
        <f t="shared" si="4"/>
        <v>151188.45594268106</v>
      </c>
      <c r="AT42" s="138">
        <v>0</v>
      </c>
      <c r="AU42" s="138">
        <f t="shared" si="5"/>
        <v>151188.45594268106</v>
      </c>
      <c r="AV42" s="167">
        <v>24</v>
      </c>
    </row>
    <row r="43" spans="1:48">
      <c r="A43" s="166">
        <v>101236</v>
      </c>
      <c r="B43" s="143">
        <v>3013502</v>
      </c>
      <c r="C43" s="143" t="s">
        <v>25</v>
      </c>
      <c r="D43" s="142">
        <v>1392300</v>
      </c>
      <c r="E43" s="138">
        <v>0</v>
      </c>
      <c r="F43" s="138">
        <v>0</v>
      </c>
      <c r="G43" s="138">
        <v>23506.779661016953</v>
      </c>
      <c r="H43" s="138">
        <v>0</v>
      </c>
      <c r="I43" s="138">
        <v>1200.0000000000005</v>
      </c>
      <c r="J43" s="138">
        <v>900</v>
      </c>
      <c r="K43" s="138">
        <v>0</v>
      </c>
      <c r="L43" s="138">
        <v>0</v>
      </c>
      <c r="M43" s="138">
        <v>59165.217391304272</v>
      </c>
      <c r="N43" s="138">
        <v>0</v>
      </c>
      <c r="O43" s="138">
        <v>1016.9491525423729</v>
      </c>
      <c r="P43" s="138">
        <v>65385.732165206478</v>
      </c>
      <c r="Q43" s="138">
        <v>0</v>
      </c>
      <c r="R43" s="138">
        <v>0</v>
      </c>
      <c r="S43" s="138">
        <v>0</v>
      </c>
      <c r="T43" s="138">
        <v>150000</v>
      </c>
      <c r="U43" s="138">
        <v>100000</v>
      </c>
      <c r="V43" s="138">
        <v>0</v>
      </c>
      <c r="W43" s="138">
        <v>0</v>
      </c>
      <c r="X43" s="138">
        <v>0</v>
      </c>
      <c r="Y43" s="138">
        <v>1392300</v>
      </c>
      <c r="Z43" s="138">
        <v>151174.67837007009</v>
      </c>
      <c r="AA43" s="138">
        <v>250000</v>
      </c>
      <c r="AB43" s="138">
        <v>77139.121995714959</v>
      </c>
      <c r="AC43" s="141">
        <v>1793474.6783700702</v>
      </c>
      <c r="AD43" s="138">
        <v>1793474.6783700699</v>
      </c>
      <c r="AE43" s="138">
        <v>0</v>
      </c>
      <c r="AF43" s="138">
        <v>1643474.6783700702</v>
      </c>
      <c r="AG43" s="138">
        <v>4565.2074399168614</v>
      </c>
      <c r="AH43" s="138">
        <v>4076.6726070175441</v>
      </c>
      <c r="AI43" s="140">
        <v>0.11983666092252741</v>
      </c>
      <c r="AJ43" s="140">
        <v>-7.4736660922527412E-2</v>
      </c>
      <c r="AK43" s="138">
        <v>-109683.68339621738</v>
      </c>
      <c r="AL43" s="141">
        <v>1683790.9949738528</v>
      </c>
      <c r="AM43" s="141">
        <v>4677.1972082607017</v>
      </c>
      <c r="AN43" s="140">
        <v>3.5862338764704793E-2</v>
      </c>
      <c r="AO43" s="138">
        <v>-18792</v>
      </c>
      <c r="AP43" s="165">
        <v>1664998.9949738528</v>
      </c>
      <c r="AQ43" s="164"/>
      <c r="AR43" s="155">
        <v>1523308.7726172903</v>
      </c>
      <c r="AS43" s="138">
        <f t="shared" si="4"/>
        <v>141690.2223565625</v>
      </c>
      <c r="AT43" s="138">
        <v>0</v>
      </c>
      <c r="AU43" s="138">
        <f t="shared" si="5"/>
        <v>141690.2223565625</v>
      </c>
      <c r="AV43" s="167">
        <v>18</v>
      </c>
    </row>
    <row r="44" spans="1:48">
      <c r="A44" s="166">
        <v>101237</v>
      </c>
      <c r="B44" s="143">
        <v>3013503</v>
      </c>
      <c r="C44" s="143" t="s">
        <v>24</v>
      </c>
      <c r="D44" s="142">
        <v>1468683.125</v>
      </c>
      <c r="E44" s="138">
        <v>0</v>
      </c>
      <c r="F44" s="138">
        <v>0</v>
      </c>
      <c r="G44" s="138">
        <v>23192.238605898117</v>
      </c>
      <c r="H44" s="138">
        <v>0</v>
      </c>
      <c r="I44" s="138">
        <v>1143.2264397905753</v>
      </c>
      <c r="J44" s="138">
        <v>198.82198952879588</v>
      </c>
      <c r="K44" s="138">
        <v>0</v>
      </c>
      <c r="L44" s="138">
        <v>0</v>
      </c>
      <c r="M44" s="138">
        <v>67936.926605504632</v>
      </c>
      <c r="N44" s="138">
        <v>0</v>
      </c>
      <c r="O44" s="138">
        <v>509.04825737265412</v>
      </c>
      <c r="P44" s="138">
        <v>88303.073394495499</v>
      </c>
      <c r="Q44" s="138">
        <v>0</v>
      </c>
      <c r="R44" s="138">
        <v>0</v>
      </c>
      <c r="S44" s="138">
        <v>0</v>
      </c>
      <c r="T44" s="138">
        <v>150000</v>
      </c>
      <c r="U44" s="138">
        <v>0</v>
      </c>
      <c r="V44" s="138">
        <v>0</v>
      </c>
      <c r="W44" s="138">
        <v>0</v>
      </c>
      <c r="X44" s="138">
        <v>0</v>
      </c>
      <c r="Y44" s="138">
        <v>1468683.125</v>
      </c>
      <c r="Z44" s="138">
        <v>181283.33529259026</v>
      </c>
      <c r="AA44" s="138">
        <v>150000</v>
      </c>
      <c r="AB44" s="138">
        <v>99899.192697444552</v>
      </c>
      <c r="AC44" s="141">
        <v>1799966.4602925903</v>
      </c>
      <c r="AD44" s="138">
        <v>1799966.4602925903</v>
      </c>
      <c r="AE44" s="138">
        <v>0</v>
      </c>
      <c r="AF44" s="138">
        <v>1649966.4602925903</v>
      </c>
      <c r="AG44" s="138">
        <v>4344.875471474892</v>
      </c>
      <c r="AH44" s="138">
        <v>4119.7171093582883</v>
      </c>
      <c r="AI44" s="140">
        <v>5.4653840576853518E-2</v>
      </c>
      <c r="AJ44" s="140">
        <v>-9.5538405768535173E-3</v>
      </c>
      <c r="AK44" s="138">
        <v>-14946.626004005924</v>
      </c>
      <c r="AL44" s="141">
        <v>1785019.8342885843</v>
      </c>
      <c r="AM44" s="141">
        <v>4700.5130593511103</v>
      </c>
      <c r="AN44" s="140">
        <v>3.9755566024751499E-2</v>
      </c>
      <c r="AO44" s="138">
        <v>-19822.95</v>
      </c>
      <c r="AP44" s="165">
        <v>1765196.8842885843</v>
      </c>
      <c r="AQ44" s="164"/>
      <c r="AR44" s="155">
        <v>1667904.1437271554</v>
      </c>
      <c r="AS44" s="138">
        <f t="shared" si="4"/>
        <v>97292.740561428946</v>
      </c>
      <c r="AT44" s="138">
        <v>0</v>
      </c>
      <c r="AU44" s="138">
        <f t="shared" si="5"/>
        <v>97292.740561428946</v>
      </c>
      <c r="AV44" s="167">
        <v>5.75</v>
      </c>
    </row>
    <row r="45" spans="1:48">
      <c r="A45" s="166">
        <v>101238</v>
      </c>
      <c r="B45" s="143">
        <v>3013505</v>
      </c>
      <c r="C45" s="143" t="s">
        <v>23</v>
      </c>
      <c r="D45" s="142">
        <v>758030</v>
      </c>
      <c r="E45" s="138">
        <v>0</v>
      </c>
      <c r="F45" s="138">
        <v>0</v>
      </c>
      <c r="G45" s="138">
        <v>9332.3857868020295</v>
      </c>
      <c r="H45" s="138">
        <v>0</v>
      </c>
      <c r="I45" s="138">
        <v>849.99999999999977</v>
      </c>
      <c r="J45" s="138">
        <v>0</v>
      </c>
      <c r="K45" s="138">
        <v>0</v>
      </c>
      <c r="L45" s="138">
        <v>0</v>
      </c>
      <c r="M45" s="138">
        <v>36608.313253012057</v>
      </c>
      <c r="N45" s="138">
        <v>0</v>
      </c>
      <c r="O45" s="138">
        <v>0</v>
      </c>
      <c r="P45" s="138">
        <v>30815.029522275847</v>
      </c>
      <c r="Q45" s="138">
        <v>0</v>
      </c>
      <c r="R45" s="138">
        <v>0</v>
      </c>
      <c r="S45" s="138">
        <v>0</v>
      </c>
      <c r="T45" s="138">
        <v>150000</v>
      </c>
      <c r="U45" s="138">
        <v>0</v>
      </c>
      <c r="V45" s="138">
        <v>0</v>
      </c>
      <c r="W45" s="138">
        <v>0</v>
      </c>
      <c r="X45" s="138">
        <v>0</v>
      </c>
      <c r="Y45" s="138">
        <v>758030</v>
      </c>
      <c r="Z45" s="138">
        <v>77605.728562089935</v>
      </c>
      <c r="AA45" s="138">
        <v>150000</v>
      </c>
      <c r="AB45" s="138">
        <v>35481.222415676864</v>
      </c>
      <c r="AC45" s="141">
        <v>985635.72856208996</v>
      </c>
      <c r="AD45" s="138">
        <v>985635.72856208996</v>
      </c>
      <c r="AE45" s="138">
        <v>0</v>
      </c>
      <c r="AF45" s="138">
        <v>835635.72856208996</v>
      </c>
      <c r="AG45" s="138">
        <v>4263.4475947045403</v>
      </c>
      <c r="AH45" s="138">
        <v>3590.200405076142</v>
      </c>
      <c r="AI45" s="140">
        <v>0.18752356795361674</v>
      </c>
      <c r="AJ45" s="140">
        <v>-0.14242356795361674</v>
      </c>
      <c r="AK45" s="138">
        <v>-100220.51366645499</v>
      </c>
      <c r="AL45" s="141">
        <v>885415.21489563491</v>
      </c>
      <c r="AM45" s="141">
        <v>4517.4245657940555</v>
      </c>
      <c r="AN45" s="140">
        <v>3.8101391022399733E-2</v>
      </c>
      <c r="AO45" s="138">
        <v>-10231.200000000001</v>
      </c>
      <c r="AP45" s="165">
        <v>875184.01489563496</v>
      </c>
      <c r="AQ45" s="164"/>
      <c r="AR45" s="155">
        <v>845222.95338052802</v>
      </c>
      <c r="AS45" s="138">
        <f t="shared" si="4"/>
        <v>29961.061515106936</v>
      </c>
      <c r="AT45" s="138">
        <v>0</v>
      </c>
      <c r="AU45" s="138">
        <f t="shared" si="5"/>
        <v>29961.061515106936</v>
      </c>
      <c r="AV45" s="167">
        <v>-1</v>
      </c>
    </row>
    <row r="46" spans="1:48">
      <c r="A46" s="166">
        <v>101239</v>
      </c>
      <c r="B46" s="143">
        <v>3013506</v>
      </c>
      <c r="C46" s="143" t="s">
        <v>22</v>
      </c>
      <c r="D46" s="142">
        <v>812175</v>
      </c>
      <c r="E46" s="138">
        <v>0</v>
      </c>
      <c r="F46" s="138">
        <v>0</v>
      </c>
      <c r="G46" s="138">
        <v>16652.898550724636</v>
      </c>
      <c r="H46" s="138">
        <v>0</v>
      </c>
      <c r="I46" s="138">
        <v>249.99999999999991</v>
      </c>
      <c r="J46" s="138">
        <v>300.00000000000028</v>
      </c>
      <c r="K46" s="138">
        <v>0</v>
      </c>
      <c r="L46" s="138">
        <v>0</v>
      </c>
      <c r="M46" s="138">
        <v>10590.517241379306</v>
      </c>
      <c r="N46" s="138">
        <v>0</v>
      </c>
      <c r="O46" s="138">
        <v>0</v>
      </c>
      <c r="P46" s="138">
        <v>44799.999999999985</v>
      </c>
      <c r="Q46" s="138">
        <v>0</v>
      </c>
      <c r="R46" s="138">
        <v>0</v>
      </c>
      <c r="S46" s="138">
        <v>0</v>
      </c>
      <c r="T46" s="138">
        <v>150000</v>
      </c>
      <c r="U46" s="138">
        <v>0</v>
      </c>
      <c r="V46" s="138">
        <v>0</v>
      </c>
      <c r="W46" s="138">
        <v>0</v>
      </c>
      <c r="X46" s="138">
        <v>0</v>
      </c>
      <c r="Y46" s="138">
        <v>812175</v>
      </c>
      <c r="Z46" s="138">
        <v>72593.41579210393</v>
      </c>
      <c r="AA46" s="138">
        <v>150000</v>
      </c>
      <c r="AB46" s="138">
        <v>53126.449275362305</v>
      </c>
      <c r="AC46" s="141">
        <v>1034768.415792104</v>
      </c>
      <c r="AD46" s="138">
        <v>1034768.415792104</v>
      </c>
      <c r="AE46" s="138">
        <v>0</v>
      </c>
      <c r="AF46" s="138">
        <v>884768.41579210397</v>
      </c>
      <c r="AG46" s="138">
        <v>4213.1829323433521</v>
      </c>
      <c r="AH46" s="138">
        <v>3993.9918376811593</v>
      </c>
      <c r="AI46" s="140">
        <v>5.4880205961925888E-2</v>
      </c>
      <c r="AJ46" s="140">
        <v>-9.7802059619258863E-3</v>
      </c>
      <c r="AK46" s="138">
        <v>-8203.033184382246</v>
      </c>
      <c r="AL46" s="141">
        <v>1026565.3826077217</v>
      </c>
      <c r="AM46" s="141">
        <v>4888.4065838462939</v>
      </c>
      <c r="AN46" s="140">
        <v>3.5980164225190236E-2</v>
      </c>
      <c r="AO46" s="138">
        <v>-10962</v>
      </c>
      <c r="AP46" s="165">
        <v>1015603.3826077217</v>
      </c>
      <c r="AQ46" s="164"/>
      <c r="AR46" s="155">
        <v>964098.28524737293</v>
      </c>
      <c r="AS46" s="138">
        <f t="shared" si="4"/>
        <v>51505.097360348795</v>
      </c>
      <c r="AT46" s="138">
        <v>0</v>
      </c>
      <c r="AU46" s="138">
        <f t="shared" si="5"/>
        <v>51505.097360348795</v>
      </c>
      <c r="AV46" s="167">
        <v>3</v>
      </c>
    </row>
    <row r="47" spans="1:48">
      <c r="A47" s="166">
        <v>136431</v>
      </c>
      <c r="B47" s="143">
        <v>3013507</v>
      </c>
      <c r="C47" s="143" t="s">
        <v>21</v>
      </c>
      <c r="D47" s="142">
        <v>1469650</v>
      </c>
      <c r="E47" s="138">
        <v>0</v>
      </c>
      <c r="F47" s="138">
        <v>0</v>
      </c>
      <c r="G47" s="138">
        <v>53424.262295081957</v>
      </c>
      <c r="H47" s="138">
        <v>0</v>
      </c>
      <c r="I47" s="138">
        <v>3946.1538461538526</v>
      </c>
      <c r="J47" s="138">
        <v>779.48717948717899</v>
      </c>
      <c r="K47" s="138">
        <v>0</v>
      </c>
      <c r="L47" s="138">
        <v>0</v>
      </c>
      <c r="M47" s="138">
        <v>91008.724832214677</v>
      </c>
      <c r="N47" s="138">
        <v>0</v>
      </c>
      <c r="O47" s="138">
        <v>0</v>
      </c>
      <c r="P47" s="138">
        <v>114020.37387103551</v>
      </c>
      <c r="Q47" s="138">
        <v>0</v>
      </c>
      <c r="R47" s="138">
        <v>22865.142857142895</v>
      </c>
      <c r="S47" s="138">
        <v>0</v>
      </c>
      <c r="T47" s="138">
        <v>150000</v>
      </c>
      <c r="U47" s="138">
        <v>0</v>
      </c>
      <c r="V47" s="138">
        <v>12420</v>
      </c>
      <c r="W47" s="138">
        <v>0</v>
      </c>
      <c r="X47" s="138">
        <v>0</v>
      </c>
      <c r="Y47" s="138">
        <v>1469650</v>
      </c>
      <c r="Z47" s="138">
        <v>286044.14488111605</v>
      </c>
      <c r="AA47" s="138">
        <v>162420</v>
      </c>
      <c r="AB47" s="138">
        <v>140732.50501857648</v>
      </c>
      <c r="AC47" s="141">
        <v>1918114.144881116</v>
      </c>
      <c r="AD47" s="138">
        <v>1918114.144881116</v>
      </c>
      <c r="AE47" s="138">
        <v>0</v>
      </c>
      <c r="AF47" s="138">
        <v>1755694.144881116</v>
      </c>
      <c r="AG47" s="138">
        <v>4620.247749687147</v>
      </c>
      <c r="AH47" s="138">
        <v>5584.5248887272728</v>
      </c>
      <c r="AI47" s="140">
        <v>-0.17266950336036321</v>
      </c>
      <c r="AJ47" s="140">
        <v>0.15766950336036323</v>
      </c>
      <c r="AK47" s="138">
        <v>334593.5209695024</v>
      </c>
      <c r="AL47" s="141">
        <v>2252707.6658506184</v>
      </c>
      <c r="AM47" s="141">
        <v>5928.1780680279435</v>
      </c>
      <c r="AN47" s="140">
        <v>-3.9854581954234192E-2</v>
      </c>
      <c r="AO47" s="138">
        <v>-19836</v>
      </c>
      <c r="AP47" s="165">
        <v>2232871.6658506184</v>
      </c>
      <c r="AQ47" s="164"/>
      <c r="AR47" s="155">
        <v>1681102.5961785859</v>
      </c>
      <c r="AS47" s="138">
        <f t="shared" si="4"/>
        <v>551769.06967203249</v>
      </c>
      <c r="AT47" s="138">
        <v>-245.53119999999944</v>
      </c>
      <c r="AU47" s="138">
        <f t="shared" si="5"/>
        <v>551523.53847203252</v>
      </c>
      <c r="AV47" s="167">
        <v>105</v>
      </c>
    </row>
    <row r="48" spans="1:48">
      <c r="A48" s="166">
        <v>101240</v>
      </c>
      <c r="B48" s="143">
        <v>3014016</v>
      </c>
      <c r="C48" s="143" t="s">
        <v>18</v>
      </c>
      <c r="D48" s="142">
        <v>0</v>
      </c>
      <c r="E48" s="138">
        <v>2746666</v>
      </c>
      <c r="F48" s="138">
        <v>2522494</v>
      </c>
      <c r="G48" s="138">
        <v>0</v>
      </c>
      <c r="H48" s="138">
        <v>233427.03132092598</v>
      </c>
      <c r="I48" s="138">
        <v>0</v>
      </c>
      <c r="J48" s="138">
        <v>0</v>
      </c>
      <c r="K48" s="138">
        <v>1487.0689655172389</v>
      </c>
      <c r="L48" s="138">
        <v>9021.5517241379312</v>
      </c>
      <c r="M48" s="138">
        <v>0</v>
      </c>
      <c r="N48" s="138">
        <v>166979.99999999965</v>
      </c>
      <c r="O48" s="138">
        <v>2348.0036297640654</v>
      </c>
      <c r="P48" s="138">
        <v>0</v>
      </c>
      <c r="Q48" s="138">
        <v>406565.65656565619</v>
      </c>
      <c r="R48" s="138">
        <v>0</v>
      </c>
      <c r="S48" s="138">
        <v>6210.0000000003065</v>
      </c>
      <c r="T48" s="138">
        <v>150000</v>
      </c>
      <c r="U48" s="138">
        <v>0</v>
      </c>
      <c r="V48" s="138">
        <v>158930</v>
      </c>
      <c r="W48" s="138">
        <v>0</v>
      </c>
      <c r="X48" s="138">
        <v>0</v>
      </c>
      <c r="Y48" s="138">
        <v>5269160</v>
      </c>
      <c r="Z48" s="138">
        <v>826039.31220600137</v>
      </c>
      <c r="AA48" s="138">
        <v>308930</v>
      </c>
      <c r="AB48" s="138">
        <v>523279.1722261192</v>
      </c>
      <c r="AC48" s="141">
        <v>6404129.312206001</v>
      </c>
      <c r="AD48" s="138">
        <v>0</v>
      </c>
      <c r="AE48" s="138">
        <v>6404129.3122060001</v>
      </c>
      <c r="AF48" s="138">
        <v>6095199.312206001</v>
      </c>
      <c r="AG48" s="138">
        <v>5889.0814610686002</v>
      </c>
      <c r="AH48" s="138">
        <v>6086.0136647113586</v>
      </c>
      <c r="AI48" s="140">
        <v>-3.2358159953638277E-2</v>
      </c>
      <c r="AJ48" s="140">
        <v>1.7358159953638277E-2</v>
      </c>
      <c r="AK48" s="138">
        <v>109339.46862561112</v>
      </c>
      <c r="AL48" s="141">
        <v>6513468.7808316117</v>
      </c>
      <c r="AM48" s="141">
        <v>6293.2065515281274</v>
      </c>
      <c r="AN48" s="140">
        <v>-4.6217892908470004E-3</v>
      </c>
      <c r="AO48" s="138">
        <v>-54027</v>
      </c>
      <c r="AP48" s="165">
        <v>6459441.7808316117</v>
      </c>
      <c r="AQ48" s="164"/>
      <c r="AR48" s="155">
        <v>6725699.0938381283</v>
      </c>
      <c r="AS48" s="138">
        <f t="shared" si="4"/>
        <v>-266257.31300651655</v>
      </c>
      <c r="AT48" s="138">
        <v>-55021.563333333339</v>
      </c>
      <c r="AU48" s="138">
        <f t="shared" si="5"/>
        <v>-321278.8763398499</v>
      </c>
      <c r="AV48" s="167">
        <v>-39</v>
      </c>
    </row>
    <row r="49" spans="1:48">
      <c r="A49" s="166">
        <v>101241</v>
      </c>
      <c r="B49" s="143">
        <v>3014021</v>
      </c>
      <c r="C49" s="143" t="s">
        <v>17</v>
      </c>
      <c r="D49" s="142">
        <v>0</v>
      </c>
      <c r="E49" s="138">
        <v>3760536</v>
      </c>
      <c r="F49" s="138">
        <v>3223506</v>
      </c>
      <c r="G49" s="138">
        <v>0</v>
      </c>
      <c r="H49" s="138">
        <v>229209.80852601153</v>
      </c>
      <c r="I49" s="138">
        <v>0</v>
      </c>
      <c r="J49" s="138">
        <v>0</v>
      </c>
      <c r="K49" s="138">
        <v>7220.9759650400356</v>
      </c>
      <c r="L49" s="138">
        <v>601.74799708667206</v>
      </c>
      <c r="M49" s="138">
        <v>0</v>
      </c>
      <c r="N49" s="138">
        <v>62999.999999999993</v>
      </c>
      <c r="O49" s="138">
        <v>2984.8265895953755</v>
      </c>
      <c r="P49" s="138">
        <v>0</v>
      </c>
      <c r="Q49" s="138">
        <v>460217.50663129904</v>
      </c>
      <c r="R49" s="138">
        <v>0</v>
      </c>
      <c r="S49" s="138">
        <v>0</v>
      </c>
      <c r="T49" s="138">
        <v>150000</v>
      </c>
      <c r="U49" s="138">
        <v>216000</v>
      </c>
      <c r="V49" s="138">
        <v>403790</v>
      </c>
      <c r="W49" s="138">
        <v>0</v>
      </c>
      <c r="X49" s="138">
        <v>0</v>
      </c>
      <c r="Y49" s="138">
        <v>6984042</v>
      </c>
      <c r="Z49" s="138">
        <v>763234.86570903263</v>
      </c>
      <c r="AA49" s="138">
        <v>769790</v>
      </c>
      <c r="AB49" s="138">
        <v>574822.41089430475</v>
      </c>
      <c r="AC49" s="141">
        <v>8517066.8657090329</v>
      </c>
      <c r="AD49" s="138">
        <v>0</v>
      </c>
      <c r="AE49" s="138">
        <v>8517066.865709031</v>
      </c>
      <c r="AF49" s="138">
        <v>7963276.8657090329</v>
      </c>
      <c r="AG49" s="138">
        <v>5783.0623570871694</v>
      </c>
      <c r="AH49" s="138">
        <v>5991.4660539682554</v>
      </c>
      <c r="AI49" s="140">
        <v>-3.4783422788994448E-2</v>
      </c>
      <c r="AJ49" s="140">
        <v>1.9783422788994448E-2</v>
      </c>
      <c r="AK49" s="138">
        <v>163218.15926054117</v>
      </c>
      <c r="AL49" s="141">
        <v>8680285.0249695741</v>
      </c>
      <c r="AM49" s="141">
        <v>6303.7654502320802</v>
      </c>
      <c r="AN49" s="140">
        <v>-1.275526462682175E-2</v>
      </c>
      <c r="AO49" s="138">
        <v>-71879.400000000009</v>
      </c>
      <c r="AP49" s="165">
        <v>8608405.6249695737</v>
      </c>
      <c r="AQ49" s="164"/>
      <c r="AR49" s="155">
        <v>8766550.7340803724</v>
      </c>
      <c r="AS49" s="138">
        <f t="shared" si="4"/>
        <v>-158145.10911079869</v>
      </c>
      <c r="AT49" s="138">
        <v>-8060.1980000000331</v>
      </c>
      <c r="AU49" s="138">
        <f t="shared" si="5"/>
        <v>-166205.30711079872</v>
      </c>
      <c r="AV49" s="167">
        <v>-9</v>
      </c>
    </row>
    <row r="50" spans="1:48">
      <c r="A50" s="166">
        <v>101243</v>
      </c>
      <c r="B50" s="143">
        <v>3014023</v>
      </c>
      <c r="C50" s="143" t="s">
        <v>16</v>
      </c>
      <c r="D50" s="142">
        <v>0</v>
      </c>
      <c r="E50" s="138">
        <v>1778881</v>
      </c>
      <c r="F50" s="138">
        <v>2143258</v>
      </c>
      <c r="G50" s="138">
        <v>0</v>
      </c>
      <c r="H50" s="138">
        <v>178443.70795964112</v>
      </c>
      <c r="I50" s="138">
        <v>0</v>
      </c>
      <c r="J50" s="138">
        <v>0</v>
      </c>
      <c r="K50" s="138">
        <v>3215.2759948652119</v>
      </c>
      <c r="L50" s="138">
        <v>2533.24775353017</v>
      </c>
      <c r="M50" s="138">
        <v>0</v>
      </c>
      <c r="N50" s="138">
        <v>208675.96899224757</v>
      </c>
      <c r="O50" s="138">
        <v>3824.7480403135501</v>
      </c>
      <c r="P50" s="138">
        <v>0</v>
      </c>
      <c r="Q50" s="138">
        <v>425040.00000000006</v>
      </c>
      <c r="R50" s="138">
        <v>0</v>
      </c>
      <c r="S50" s="138">
        <v>41866.168582375627</v>
      </c>
      <c r="T50" s="138">
        <v>150000</v>
      </c>
      <c r="U50" s="138">
        <v>0</v>
      </c>
      <c r="V50" s="138">
        <v>142720</v>
      </c>
      <c r="W50" s="138">
        <v>0</v>
      </c>
      <c r="X50" s="138">
        <v>0</v>
      </c>
      <c r="Y50" s="138">
        <v>3922139</v>
      </c>
      <c r="Z50" s="138">
        <v>863599.11732297332</v>
      </c>
      <c r="AA50" s="138">
        <v>292720</v>
      </c>
      <c r="AB50" s="138">
        <v>514261.85397982062</v>
      </c>
      <c r="AC50" s="141">
        <v>5078458.117322973</v>
      </c>
      <c r="AD50" s="138">
        <v>0</v>
      </c>
      <c r="AE50" s="138">
        <v>5078458.117322973</v>
      </c>
      <c r="AF50" s="138">
        <v>4785738.117322973</v>
      </c>
      <c r="AG50" s="138">
        <v>6305.3203126784883</v>
      </c>
      <c r="AH50" s="138">
        <v>6511.6859899543379</v>
      </c>
      <c r="AI50" s="140">
        <v>-3.1691589182004862E-2</v>
      </c>
      <c r="AJ50" s="140">
        <v>1.6691589182004862E-2</v>
      </c>
      <c r="AK50" s="138">
        <v>82496.004056739635</v>
      </c>
      <c r="AL50" s="141">
        <v>5160954.1213797126</v>
      </c>
      <c r="AM50" s="141">
        <v>6799.6760492486328</v>
      </c>
      <c r="AN50" s="140">
        <v>-2.1966213861704498E-2</v>
      </c>
      <c r="AO50" s="138">
        <v>-39619.800000000003</v>
      </c>
      <c r="AP50" s="165">
        <v>5121334.3213797128</v>
      </c>
      <c r="AQ50" s="164"/>
      <c r="AR50" s="155">
        <v>6037616.2547337301</v>
      </c>
      <c r="AS50" s="138">
        <f t="shared" si="4"/>
        <v>-916281.93335401732</v>
      </c>
      <c r="AT50" s="138">
        <v>93340.05799999999</v>
      </c>
      <c r="AU50" s="138">
        <f t="shared" si="5"/>
        <v>-822941.87535401736</v>
      </c>
      <c r="AV50" s="167">
        <v>-117</v>
      </c>
    </row>
    <row r="51" spans="1:48">
      <c r="A51" s="166">
        <v>101244</v>
      </c>
      <c r="B51" s="143">
        <v>3014024</v>
      </c>
      <c r="C51" s="143" t="s">
        <v>15</v>
      </c>
      <c r="D51" s="142">
        <v>0</v>
      </c>
      <c r="E51" s="138">
        <v>4014003.5</v>
      </c>
      <c r="F51" s="138">
        <v>3315442</v>
      </c>
      <c r="G51" s="138">
        <v>0</v>
      </c>
      <c r="H51" s="138">
        <v>396063.28071379545</v>
      </c>
      <c r="I51" s="138">
        <v>0</v>
      </c>
      <c r="J51" s="138">
        <v>0</v>
      </c>
      <c r="K51" s="138">
        <v>22690.309278350505</v>
      </c>
      <c r="L51" s="138">
        <v>17714.364261168357</v>
      </c>
      <c r="M51" s="138">
        <v>0</v>
      </c>
      <c r="N51" s="138">
        <v>102059.03448275862</v>
      </c>
      <c r="O51" s="138">
        <v>2981.4687714481815</v>
      </c>
      <c r="P51" s="138">
        <v>0</v>
      </c>
      <c r="Q51" s="138">
        <v>574399.99999999942</v>
      </c>
      <c r="R51" s="138">
        <v>0</v>
      </c>
      <c r="S51" s="138">
        <v>0</v>
      </c>
      <c r="T51" s="138">
        <v>150000</v>
      </c>
      <c r="U51" s="138">
        <v>0</v>
      </c>
      <c r="V51" s="138">
        <v>338110</v>
      </c>
      <c r="W51" s="138">
        <v>542800</v>
      </c>
      <c r="X51" s="138">
        <v>0</v>
      </c>
      <c r="Y51" s="138">
        <v>7329445.5</v>
      </c>
      <c r="Z51" s="138">
        <v>1115908.4575075204</v>
      </c>
      <c r="AA51" s="138">
        <v>1030910</v>
      </c>
      <c r="AB51" s="138">
        <v>772431.64035689714</v>
      </c>
      <c r="AC51" s="141">
        <v>9476263.9575075209</v>
      </c>
      <c r="AD51" s="138">
        <v>0</v>
      </c>
      <c r="AE51" s="138">
        <v>9476263.9575075209</v>
      </c>
      <c r="AF51" s="138">
        <v>8988153.9575075209</v>
      </c>
      <c r="AG51" s="138">
        <v>6207.2886446875145</v>
      </c>
      <c r="AH51" s="138">
        <v>6455.7043591471802</v>
      </c>
      <c r="AI51" s="140">
        <v>-3.8480032640850703E-2</v>
      </c>
      <c r="AJ51" s="140">
        <v>2.3480032640850704E-2</v>
      </c>
      <c r="AK51" s="138">
        <v>219488.05585691915</v>
      </c>
      <c r="AL51" s="141">
        <v>9695752.0133644398</v>
      </c>
      <c r="AM51" s="141">
        <v>6695.9613351964363</v>
      </c>
      <c r="AN51" s="140">
        <v>-1.3379458825728219E-2</v>
      </c>
      <c r="AO51" s="138">
        <v>-75585.600000000006</v>
      </c>
      <c r="AP51" s="165">
        <v>9620166.4133644402</v>
      </c>
      <c r="AQ51" s="164"/>
      <c r="AR51" s="155">
        <v>9780515.2977242209</v>
      </c>
      <c r="AS51" s="138">
        <f t="shared" si="4"/>
        <v>-160348.8843597807</v>
      </c>
      <c r="AT51" s="138">
        <v>-6748.4500000000116</v>
      </c>
      <c r="AU51" s="138">
        <f t="shared" si="5"/>
        <v>-167097.33435978071</v>
      </c>
      <c r="AV51" s="167">
        <v>-6</v>
      </c>
    </row>
    <row r="52" spans="1:48">
      <c r="A52" s="166">
        <v>101245</v>
      </c>
      <c r="B52" s="143">
        <v>3014027</v>
      </c>
      <c r="C52" s="143" t="s">
        <v>14</v>
      </c>
      <c r="D52" s="142">
        <v>0</v>
      </c>
      <c r="E52" s="138">
        <v>4119999</v>
      </c>
      <c r="F52" s="138">
        <v>3367156</v>
      </c>
      <c r="G52" s="138">
        <v>0</v>
      </c>
      <c r="H52" s="138">
        <v>295145.38043478259</v>
      </c>
      <c r="I52" s="138">
        <v>0</v>
      </c>
      <c r="J52" s="138">
        <v>0</v>
      </c>
      <c r="K52" s="138">
        <v>5518.644067796612</v>
      </c>
      <c r="L52" s="138">
        <v>10033.898305084742</v>
      </c>
      <c r="M52" s="138">
        <v>0</v>
      </c>
      <c r="N52" s="138">
        <v>29905.154639175365</v>
      </c>
      <c r="O52" s="138">
        <v>5529.891304347826</v>
      </c>
      <c r="P52" s="138">
        <v>0</v>
      </c>
      <c r="Q52" s="138">
        <v>455871.65775401017</v>
      </c>
      <c r="R52" s="138">
        <v>0</v>
      </c>
      <c r="S52" s="138">
        <v>0</v>
      </c>
      <c r="T52" s="138">
        <v>150000</v>
      </c>
      <c r="U52" s="138">
        <v>216000</v>
      </c>
      <c r="V52" s="138">
        <v>624330</v>
      </c>
      <c r="W52" s="138">
        <v>0</v>
      </c>
      <c r="X52" s="138">
        <v>0</v>
      </c>
      <c r="Y52" s="138">
        <v>7487155</v>
      </c>
      <c r="Z52" s="138">
        <v>802004.62650519726</v>
      </c>
      <c r="AA52" s="138">
        <v>990330</v>
      </c>
      <c r="AB52" s="138">
        <v>603444.34797140141</v>
      </c>
      <c r="AC52" s="141">
        <v>9279489.6265051961</v>
      </c>
      <c r="AD52" s="138">
        <v>0</v>
      </c>
      <c r="AE52" s="138">
        <v>9279489.626505198</v>
      </c>
      <c r="AF52" s="138">
        <v>8505159.6265051961</v>
      </c>
      <c r="AG52" s="138">
        <v>5746.7294773683761</v>
      </c>
      <c r="AH52" s="138">
        <v>5968.0844792939588</v>
      </c>
      <c r="AI52" s="140">
        <v>-3.7089790316066303E-2</v>
      </c>
      <c r="AJ52" s="140">
        <v>2.2089790316066303E-2</v>
      </c>
      <c r="AK52" s="138">
        <v>195113.92740953647</v>
      </c>
      <c r="AL52" s="141">
        <v>9474603.5539147332</v>
      </c>
      <c r="AM52" s="141">
        <v>6401.759158050495</v>
      </c>
      <c r="AN52" s="140">
        <v>1.7680076824737823E-2</v>
      </c>
      <c r="AO52" s="138">
        <v>-77256</v>
      </c>
      <c r="AP52" s="165">
        <v>9397347.5539147332</v>
      </c>
      <c r="AQ52" s="164"/>
      <c r="AR52" s="155">
        <v>9177385.200969737</v>
      </c>
      <c r="AS52" s="138">
        <f t="shared" si="4"/>
        <v>219962.35294499621</v>
      </c>
      <c r="AT52" s="138">
        <v>-299350.228</v>
      </c>
      <c r="AU52" s="138">
        <f t="shared" si="5"/>
        <v>-79387.875055003795</v>
      </c>
      <c r="AV52" s="167">
        <v>7</v>
      </c>
    </row>
    <row r="53" spans="1:48">
      <c r="A53" s="166">
        <v>101246</v>
      </c>
      <c r="B53" s="143">
        <v>3014028</v>
      </c>
      <c r="C53" s="143" t="s">
        <v>13</v>
      </c>
      <c r="D53" s="142">
        <v>0</v>
      </c>
      <c r="E53" s="138">
        <v>4308947.5</v>
      </c>
      <c r="F53" s="138">
        <v>3252236</v>
      </c>
      <c r="G53" s="138">
        <v>0</v>
      </c>
      <c r="H53" s="138">
        <v>340966.62059433322</v>
      </c>
      <c r="I53" s="138">
        <v>0</v>
      </c>
      <c r="J53" s="138">
        <v>0</v>
      </c>
      <c r="K53" s="138">
        <v>3642.7194148936183</v>
      </c>
      <c r="L53" s="138">
        <v>2095.8111702127644</v>
      </c>
      <c r="M53" s="138">
        <v>0</v>
      </c>
      <c r="N53" s="138">
        <v>36183.046357615858</v>
      </c>
      <c r="O53" s="138">
        <v>2593.2964754664827</v>
      </c>
      <c r="P53" s="138">
        <v>0</v>
      </c>
      <c r="Q53" s="138">
        <v>597409.5019157097</v>
      </c>
      <c r="R53" s="138">
        <v>0</v>
      </c>
      <c r="S53" s="138">
        <v>0</v>
      </c>
      <c r="T53" s="138">
        <v>150000</v>
      </c>
      <c r="U53" s="138">
        <v>0</v>
      </c>
      <c r="V53" s="138">
        <v>353920</v>
      </c>
      <c r="W53" s="138">
        <v>0</v>
      </c>
      <c r="X53" s="138">
        <v>0</v>
      </c>
      <c r="Y53" s="138">
        <v>7561183.5</v>
      </c>
      <c r="Z53" s="138">
        <v>982890.99592823163</v>
      </c>
      <c r="AA53" s="138">
        <v>503920</v>
      </c>
      <c r="AB53" s="138">
        <v>767892.81221287628</v>
      </c>
      <c r="AC53" s="141">
        <v>9047994.4959282316</v>
      </c>
      <c r="AD53" s="138">
        <v>0</v>
      </c>
      <c r="AE53" s="138">
        <v>9047994.4959282316</v>
      </c>
      <c r="AF53" s="138">
        <v>8544074.4959282316</v>
      </c>
      <c r="AG53" s="138">
        <v>5692.2548274005539</v>
      </c>
      <c r="AH53" s="138">
        <v>5888.993134485142</v>
      </c>
      <c r="AI53" s="140">
        <v>-3.3407800381446424E-2</v>
      </c>
      <c r="AJ53" s="140">
        <v>1.8407800381446425E-2</v>
      </c>
      <c r="AK53" s="138">
        <v>162713.51851103376</v>
      </c>
      <c r="AL53" s="141">
        <v>9210708.0144392662</v>
      </c>
      <c r="AM53" s="141">
        <v>6136.3810889002443</v>
      </c>
      <c r="AN53" s="140">
        <v>-4.751507342972805E-3</v>
      </c>
      <c r="AO53" s="138">
        <v>-78352.2</v>
      </c>
      <c r="AP53" s="165">
        <v>9132355.8144392669</v>
      </c>
      <c r="AQ53" s="164"/>
      <c r="AR53" s="155">
        <v>8834715.6999131814</v>
      </c>
      <c r="AS53" s="138">
        <f t="shared" si="4"/>
        <v>297640.11452608556</v>
      </c>
      <c r="AT53" s="138">
        <v>-103557.94000000003</v>
      </c>
      <c r="AU53" s="138">
        <f t="shared" si="5"/>
        <v>194082.17452608552</v>
      </c>
      <c r="AV53" s="167">
        <v>54</v>
      </c>
    </row>
    <row r="54" spans="1:48">
      <c r="A54" s="166">
        <v>133561</v>
      </c>
      <c r="B54" s="143">
        <v>3014029</v>
      </c>
      <c r="C54" s="143" t="s">
        <v>12</v>
      </c>
      <c r="D54" s="142">
        <v>0</v>
      </c>
      <c r="E54" s="138">
        <v>3253601</v>
      </c>
      <c r="F54" s="138">
        <v>2631668</v>
      </c>
      <c r="G54" s="138">
        <v>0</v>
      </c>
      <c r="H54" s="138">
        <v>251616.35593220338</v>
      </c>
      <c r="I54" s="138">
        <v>0</v>
      </c>
      <c r="J54" s="138">
        <v>0</v>
      </c>
      <c r="K54" s="138">
        <v>6488.6808510638502</v>
      </c>
      <c r="L54" s="138">
        <v>297.19148936170188</v>
      </c>
      <c r="M54" s="138">
        <v>0</v>
      </c>
      <c r="N54" s="138">
        <v>4167.7749360613843</v>
      </c>
      <c r="O54" s="138">
        <v>2959.3220338983047</v>
      </c>
      <c r="P54" s="138">
        <v>0</v>
      </c>
      <c r="Q54" s="138">
        <v>489172.04301075265</v>
      </c>
      <c r="R54" s="138">
        <v>0</v>
      </c>
      <c r="S54" s="138">
        <v>0</v>
      </c>
      <c r="T54" s="138">
        <v>150000</v>
      </c>
      <c r="U54" s="138">
        <v>0</v>
      </c>
      <c r="V54" s="138">
        <v>365320</v>
      </c>
      <c r="W54" s="138">
        <v>2282000</v>
      </c>
      <c r="X54" s="138">
        <v>0</v>
      </c>
      <c r="Y54" s="138">
        <v>5885269</v>
      </c>
      <c r="Z54" s="138">
        <v>754701.36825334129</v>
      </c>
      <c r="AA54" s="138">
        <v>2797320</v>
      </c>
      <c r="AB54" s="138">
        <v>614980.22097685433</v>
      </c>
      <c r="AC54" s="141">
        <v>9437290.3682533409</v>
      </c>
      <c r="AD54" s="138">
        <v>0</v>
      </c>
      <c r="AE54" s="138">
        <v>9437290.3682533409</v>
      </c>
      <c r="AF54" s="138">
        <v>8921970.3682533409</v>
      </c>
      <c r="AG54" s="138">
        <v>7664.9229967812207</v>
      </c>
      <c r="AH54" s="138">
        <v>7667.4991920580696</v>
      </c>
      <c r="AI54" s="140">
        <v>-3.3598898575917975E-4</v>
      </c>
      <c r="AJ54" s="140">
        <v>0</v>
      </c>
      <c r="AK54" s="138">
        <v>0</v>
      </c>
      <c r="AL54" s="141">
        <v>9437290.3682533409</v>
      </c>
      <c r="AM54" s="141">
        <v>8107.6377734135231</v>
      </c>
      <c r="AN54" s="140">
        <v>1.2136266064733281E-2</v>
      </c>
      <c r="AO54" s="138">
        <v>-60760.800000000003</v>
      </c>
      <c r="AP54" s="165">
        <v>9376529.5682533402</v>
      </c>
      <c r="AQ54" s="164"/>
      <c r="AR54" s="155">
        <v>9309781.8036621436</v>
      </c>
      <c r="AS54" s="138">
        <f t="shared" si="4"/>
        <v>66747.764591196552</v>
      </c>
      <c r="AT54" s="138">
        <v>-113758.36292000001</v>
      </c>
      <c r="AU54" s="138">
        <f t="shared" si="5"/>
        <v>-47010.598328803462</v>
      </c>
      <c r="AV54" s="167">
        <v>-7</v>
      </c>
    </row>
    <row r="55" spans="1:48">
      <c r="A55" s="166">
        <v>101247</v>
      </c>
      <c r="B55" s="143">
        <v>3014703</v>
      </c>
      <c r="C55" s="143" t="s">
        <v>101</v>
      </c>
      <c r="D55" s="142">
        <v>0</v>
      </c>
      <c r="E55" s="138">
        <v>2474764.5</v>
      </c>
      <c r="F55" s="138">
        <v>2080052</v>
      </c>
      <c r="G55" s="138">
        <v>0</v>
      </c>
      <c r="H55" s="138">
        <v>124329.78723404254</v>
      </c>
      <c r="I55" s="138">
        <v>0</v>
      </c>
      <c r="J55" s="138">
        <v>0</v>
      </c>
      <c r="K55" s="138">
        <v>3214.3016759776556</v>
      </c>
      <c r="L55" s="138">
        <v>3314.7486033519576</v>
      </c>
      <c r="M55" s="138">
        <v>0</v>
      </c>
      <c r="N55" s="138">
        <v>12628.093645484934</v>
      </c>
      <c r="O55" s="138">
        <v>2013.437849944009</v>
      </c>
      <c r="P55" s="138">
        <v>0</v>
      </c>
      <c r="Q55" s="138">
        <v>228423.79807692356</v>
      </c>
      <c r="R55" s="138">
        <v>0</v>
      </c>
      <c r="S55" s="138">
        <v>0</v>
      </c>
      <c r="T55" s="138">
        <v>150000</v>
      </c>
      <c r="U55" s="138">
        <v>0</v>
      </c>
      <c r="V55" s="138">
        <v>0</v>
      </c>
      <c r="W55" s="138">
        <v>0</v>
      </c>
      <c r="X55" s="138">
        <v>0</v>
      </c>
      <c r="Y55" s="138">
        <v>4554816.5</v>
      </c>
      <c r="Z55" s="138">
        <v>373924.16708572465</v>
      </c>
      <c r="AA55" s="138">
        <v>150000</v>
      </c>
      <c r="AB55" s="138">
        <v>290588.69169394486</v>
      </c>
      <c r="AC55" s="141">
        <v>5078740.6670857249</v>
      </c>
      <c r="AD55" s="138">
        <v>0</v>
      </c>
      <c r="AE55" s="138">
        <v>5078740.6670857267</v>
      </c>
      <c r="AF55" s="138">
        <v>4928740.6670857249</v>
      </c>
      <c r="AG55" s="138">
        <v>5482.4701524869024</v>
      </c>
      <c r="AH55" s="138">
        <v>5776.8195295555561</v>
      </c>
      <c r="AI55" s="140">
        <v>-5.0953535169775271E-2</v>
      </c>
      <c r="AJ55" s="140">
        <v>3.5953535169775272E-2</v>
      </c>
      <c r="AK55" s="138">
        <v>186719.67862866295</v>
      </c>
      <c r="AL55" s="141">
        <v>5265460.3457143875</v>
      </c>
      <c r="AM55" s="141">
        <v>5857.0192944542687</v>
      </c>
      <c r="AN55" s="140">
        <v>-1.4548179117991888E-2</v>
      </c>
      <c r="AO55" s="138">
        <v>-46927.8</v>
      </c>
      <c r="AP55" s="165">
        <v>5218532.5457143877</v>
      </c>
      <c r="AQ55" s="164"/>
      <c r="AR55" s="155">
        <v>5295013.538470136</v>
      </c>
      <c r="AS55" s="138">
        <f t="shared" si="4"/>
        <v>-76480.992755748332</v>
      </c>
      <c r="AT55" s="138">
        <v>100000</v>
      </c>
      <c r="AU55" s="138">
        <f t="shared" si="5"/>
        <v>23519.007244251668</v>
      </c>
      <c r="AV55" s="167">
        <v>-1</v>
      </c>
    </row>
    <row r="56" spans="1:48">
      <c r="A56" s="166">
        <v>136028</v>
      </c>
      <c r="B56" s="143">
        <v>3014704</v>
      </c>
      <c r="C56" s="143" t="s">
        <v>10</v>
      </c>
      <c r="D56" s="142">
        <v>0</v>
      </c>
      <c r="E56" s="138">
        <v>2898746.5</v>
      </c>
      <c r="F56" s="138">
        <v>2459288</v>
      </c>
      <c r="G56" s="138">
        <v>0</v>
      </c>
      <c r="H56" s="138">
        <v>260523.70967741936</v>
      </c>
      <c r="I56" s="138">
        <v>0</v>
      </c>
      <c r="J56" s="138">
        <v>0</v>
      </c>
      <c r="K56" s="138">
        <v>7284.5975948196228</v>
      </c>
      <c r="L56" s="138">
        <v>4008.9731729879709</v>
      </c>
      <c r="M56" s="138">
        <v>0</v>
      </c>
      <c r="N56" s="138">
        <v>275055.76208178379</v>
      </c>
      <c r="O56" s="138">
        <v>3896.7741935483873</v>
      </c>
      <c r="P56" s="138">
        <v>0</v>
      </c>
      <c r="Q56" s="138">
        <v>570163.75158428389</v>
      </c>
      <c r="R56" s="138">
        <v>0</v>
      </c>
      <c r="S56" s="138">
        <v>51255.262189512294</v>
      </c>
      <c r="T56" s="138">
        <v>150000</v>
      </c>
      <c r="U56" s="138">
        <v>0</v>
      </c>
      <c r="V56" s="138">
        <v>0</v>
      </c>
      <c r="W56" s="138">
        <v>0</v>
      </c>
      <c r="X56" s="138">
        <v>0</v>
      </c>
      <c r="Y56" s="138">
        <v>5358034.5</v>
      </c>
      <c r="Z56" s="138">
        <v>1172188.8304943554</v>
      </c>
      <c r="AA56" s="138">
        <v>150000</v>
      </c>
      <c r="AB56" s="138">
        <v>700425.60642299359</v>
      </c>
      <c r="AC56" s="141">
        <v>6680223.3304943554</v>
      </c>
      <c r="AD56" s="138">
        <v>0</v>
      </c>
      <c r="AE56" s="138">
        <v>6680223.3304943563</v>
      </c>
      <c r="AF56" s="138">
        <v>6530223.3304943554</v>
      </c>
      <c r="AG56" s="138">
        <v>6178.0731603541681</v>
      </c>
      <c r="AH56" s="138">
        <v>6469.7369305101065</v>
      </c>
      <c r="AI56" s="140">
        <v>-4.5081241059509697E-2</v>
      </c>
      <c r="AJ56" s="140">
        <v>3.0081241059509697E-2</v>
      </c>
      <c r="AK56" s="138">
        <v>205710.9260215892</v>
      </c>
      <c r="AL56" s="141">
        <v>6885934.2565159444</v>
      </c>
      <c r="AM56" s="141">
        <v>6514.601945615841</v>
      </c>
      <c r="AN56" s="140">
        <v>-1.5044295217243375E-2</v>
      </c>
      <c r="AO56" s="138">
        <v>-55175.4</v>
      </c>
      <c r="AP56" s="165">
        <v>6830758.856515944</v>
      </c>
      <c r="AQ56" s="164"/>
      <c r="AR56" s="155">
        <v>6809573.4756962229</v>
      </c>
      <c r="AS56" s="138">
        <f t="shared" si="4"/>
        <v>21185.380819721147</v>
      </c>
      <c r="AT56" s="138">
        <v>0</v>
      </c>
      <c r="AU56" s="138">
        <f t="shared" si="5"/>
        <v>21185.380819721147</v>
      </c>
      <c r="AV56" s="167">
        <v>18</v>
      </c>
    </row>
    <row r="57" spans="1:48">
      <c r="A57" s="166">
        <v>138684</v>
      </c>
      <c r="B57" s="143">
        <v>3012021</v>
      </c>
      <c r="C57" s="143" t="s">
        <v>20</v>
      </c>
      <c r="D57" s="142">
        <v>1396167.5</v>
      </c>
      <c r="E57" s="138">
        <v>0</v>
      </c>
      <c r="F57" s="138">
        <v>0</v>
      </c>
      <c r="G57" s="138">
        <v>62175.621468926562</v>
      </c>
      <c r="H57" s="138">
        <v>0</v>
      </c>
      <c r="I57" s="138">
        <v>10199.999999999995</v>
      </c>
      <c r="J57" s="138">
        <v>500.00000000000091</v>
      </c>
      <c r="K57" s="138">
        <v>0</v>
      </c>
      <c r="L57" s="138">
        <v>0</v>
      </c>
      <c r="M57" s="138">
        <v>132645.12396694213</v>
      </c>
      <c r="N57" s="138">
        <v>0</v>
      </c>
      <c r="O57" s="138">
        <v>2039.5480225988701</v>
      </c>
      <c r="P57" s="138">
        <v>63198.061168040957</v>
      </c>
      <c r="Q57" s="138">
        <v>0</v>
      </c>
      <c r="R57" s="138">
        <v>0</v>
      </c>
      <c r="S57" s="138">
        <v>0</v>
      </c>
      <c r="T57" s="138">
        <v>150000</v>
      </c>
      <c r="U57" s="138">
        <v>0</v>
      </c>
      <c r="V57" s="138">
        <v>-17990</v>
      </c>
      <c r="W57" s="138">
        <v>0</v>
      </c>
      <c r="X57" s="138">
        <v>0</v>
      </c>
      <c r="Y57" s="138">
        <v>1396167.5</v>
      </c>
      <c r="Z57" s="138">
        <v>270758.35462650849</v>
      </c>
      <c r="AA57" s="138">
        <v>132010</v>
      </c>
      <c r="AB57" s="138">
        <v>94285.871902504237</v>
      </c>
      <c r="AC57" s="141">
        <v>1798935.8546265084</v>
      </c>
      <c r="AD57" s="138">
        <v>1798935.8546265084</v>
      </c>
      <c r="AE57" s="138">
        <v>0</v>
      </c>
      <c r="AF57" s="138">
        <v>1666925.8546265084</v>
      </c>
      <c r="AG57" s="138">
        <v>4617.5231430097183</v>
      </c>
      <c r="AH57" s="138">
        <v>4510.9416108882515</v>
      </c>
      <c r="AI57" s="140">
        <v>2.3627335779342926E-2</v>
      </c>
      <c r="AJ57" s="140">
        <v>0</v>
      </c>
      <c r="AK57" s="138">
        <v>0</v>
      </c>
      <c r="AL57" s="141">
        <v>1798935.8546265084</v>
      </c>
      <c r="AM57" s="141">
        <v>4983.2018133698293</v>
      </c>
      <c r="AN57" s="140">
        <v>-8.7613716114021134E-3</v>
      </c>
      <c r="AO57" s="138">
        <v>0</v>
      </c>
      <c r="AP57" s="165">
        <v>1798935.8546265084</v>
      </c>
      <c r="AQ57" s="164"/>
      <c r="AR57" s="155">
        <v>1754509.3412287098</v>
      </c>
      <c r="AS57" s="138">
        <f t="shared" si="4"/>
        <v>44426.513397798641</v>
      </c>
      <c r="AT57" s="138">
        <v>48180.718999999997</v>
      </c>
      <c r="AU57" s="138">
        <f t="shared" si="5"/>
        <v>92607.232397798638</v>
      </c>
      <c r="AV57" s="167">
        <v>12</v>
      </c>
    </row>
    <row r="58" spans="1:48">
      <c r="A58" s="166">
        <v>101196</v>
      </c>
      <c r="B58" s="143">
        <v>3012013</v>
      </c>
      <c r="C58" s="143" t="s">
        <v>97</v>
      </c>
      <c r="D58" s="142">
        <v>3198422.5</v>
      </c>
      <c r="E58" s="138">
        <v>0</v>
      </c>
      <c r="F58" s="138">
        <v>0</v>
      </c>
      <c r="G58" s="138">
        <v>119293.50000000001</v>
      </c>
      <c r="H58" s="138">
        <v>0</v>
      </c>
      <c r="I58" s="138">
        <v>14407</v>
      </c>
      <c r="J58" s="138">
        <v>17426</v>
      </c>
      <c r="K58" s="138">
        <v>0</v>
      </c>
      <c r="L58" s="138">
        <v>0</v>
      </c>
      <c r="M58" s="138">
        <v>251801.55000000002</v>
      </c>
      <c r="N58" s="138">
        <v>0</v>
      </c>
      <c r="O58" s="138">
        <v>2000</v>
      </c>
      <c r="P58" s="138">
        <v>105371.64625850342</v>
      </c>
      <c r="Q58" s="138">
        <v>0</v>
      </c>
      <c r="R58" s="138">
        <v>0</v>
      </c>
      <c r="S58" s="138">
        <v>0</v>
      </c>
      <c r="T58" s="138">
        <v>150000</v>
      </c>
      <c r="U58" s="138">
        <v>0</v>
      </c>
      <c r="V58" s="138">
        <v>46340</v>
      </c>
      <c r="W58" s="138">
        <v>0</v>
      </c>
      <c r="X58" s="138">
        <v>105000</v>
      </c>
      <c r="Y58" s="138">
        <v>3198422.5</v>
      </c>
      <c r="Z58" s="138">
        <v>510299.69625850348</v>
      </c>
      <c r="AA58" s="138">
        <v>301340</v>
      </c>
      <c r="AB58" s="138">
        <v>165018.39625850343</v>
      </c>
      <c r="AC58" s="141">
        <v>4010062.1962585035</v>
      </c>
      <c r="AD58" s="138">
        <v>4010062.196258503</v>
      </c>
      <c r="AE58" s="138">
        <v>0</v>
      </c>
      <c r="AF58" s="138">
        <v>3708722.1962585035</v>
      </c>
      <c r="AG58" s="138">
        <v>4484.5492095024229</v>
      </c>
      <c r="AH58" s="138">
        <v>4489.6228396572833</v>
      </c>
      <c r="AI58" s="140">
        <v>-1.1300793710430554E-3</v>
      </c>
      <c r="AJ58" s="140">
        <v>0</v>
      </c>
      <c r="AK58" s="138">
        <v>0</v>
      </c>
      <c r="AL58" s="141">
        <v>4010062.1962585035</v>
      </c>
      <c r="AM58" s="141">
        <v>4848.926476733378</v>
      </c>
      <c r="AN58" s="140">
        <v>-1.7280706395990109E-3</v>
      </c>
      <c r="AO58" s="138">
        <v>-43169.4</v>
      </c>
      <c r="AP58" s="165">
        <v>3966892.7962585036</v>
      </c>
      <c r="AQ58" s="164"/>
      <c r="AR58" s="155">
        <v>3918471.2123108334</v>
      </c>
      <c r="AS58" s="138">
        <f t="shared" si="4"/>
        <v>48421.58394767018</v>
      </c>
      <c r="AT58" s="138">
        <v>-931.19500000000698</v>
      </c>
      <c r="AU58" s="138">
        <f t="shared" si="5"/>
        <v>47490.388947670173</v>
      </c>
      <c r="AV58" s="167">
        <v>10</v>
      </c>
    </row>
    <row r="59" spans="1:48">
      <c r="A59" s="166"/>
      <c r="B59" s="143"/>
      <c r="C59" s="143"/>
      <c r="D59" s="142"/>
      <c r="E59" s="138"/>
      <c r="F59" s="138"/>
      <c r="G59" s="138"/>
      <c r="H59" s="138"/>
      <c r="I59" s="138"/>
      <c r="J59" s="138"/>
      <c r="K59" s="138"/>
      <c r="L59" s="138"/>
      <c r="M59" s="138"/>
      <c r="N59" s="138"/>
      <c r="O59" s="138"/>
      <c r="P59" s="138"/>
      <c r="Q59" s="138"/>
      <c r="R59" s="138"/>
      <c r="S59" s="138"/>
      <c r="T59" s="138"/>
      <c r="U59" s="138"/>
      <c r="V59" s="138"/>
      <c r="W59" s="138"/>
      <c r="X59" s="138"/>
      <c r="Y59" s="138"/>
      <c r="Z59" s="138"/>
      <c r="AA59" s="138"/>
      <c r="AB59" s="138"/>
      <c r="AC59" s="141"/>
      <c r="AD59" s="138"/>
      <c r="AE59" s="138"/>
      <c r="AF59" s="138"/>
      <c r="AG59" s="138"/>
      <c r="AH59" s="138"/>
      <c r="AI59" s="140"/>
      <c r="AJ59" s="140"/>
      <c r="AK59" s="138"/>
      <c r="AL59" s="141"/>
      <c r="AM59" s="141"/>
      <c r="AN59" s="140"/>
      <c r="AO59" s="138"/>
      <c r="AP59" s="165"/>
      <c r="AQ59" s="164"/>
      <c r="AR59" s="155"/>
      <c r="AS59" s="138"/>
      <c r="AT59" s="138"/>
      <c r="AU59" s="138"/>
      <c r="AV59" s="138"/>
    </row>
    <row r="60" spans="1:48">
      <c r="A60" s="166"/>
      <c r="B60" s="143"/>
      <c r="C60" s="143"/>
      <c r="D60" s="142"/>
      <c r="E60" s="138"/>
      <c r="F60" s="138"/>
      <c r="G60" s="138"/>
      <c r="H60" s="138"/>
      <c r="I60" s="138"/>
      <c r="J60" s="138"/>
      <c r="K60" s="138"/>
      <c r="L60" s="138"/>
      <c r="M60" s="138"/>
      <c r="N60" s="138"/>
      <c r="O60" s="138"/>
      <c r="P60" s="138"/>
      <c r="Q60" s="138"/>
      <c r="R60" s="138"/>
      <c r="S60" s="138"/>
      <c r="T60" s="138"/>
      <c r="U60" s="138"/>
      <c r="V60" s="138"/>
      <c r="W60" s="138"/>
      <c r="X60" s="138"/>
      <c r="Y60" s="138"/>
      <c r="Z60" s="138"/>
      <c r="AA60" s="138"/>
      <c r="AB60" s="138"/>
      <c r="AC60" s="141"/>
      <c r="AD60" s="138"/>
      <c r="AE60" s="138"/>
      <c r="AF60" s="138"/>
      <c r="AG60" s="138"/>
      <c r="AH60" s="138"/>
      <c r="AI60" s="140"/>
      <c r="AJ60" s="140"/>
      <c r="AK60" s="138"/>
      <c r="AL60" s="141"/>
      <c r="AM60" s="141"/>
      <c r="AN60" s="140"/>
      <c r="AO60" s="138"/>
      <c r="AP60" s="165"/>
      <c r="AQ60" s="164"/>
      <c r="AR60" s="155"/>
      <c r="AS60" s="138"/>
      <c r="AT60" s="138"/>
      <c r="AU60" s="138"/>
      <c r="AV60" s="138"/>
    </row>
    <row r="61" spans="1:48" ht="15.75" thickBot="1">
      <c r="A61" s="163"/>
      <c r="B61" s="162"/>
      <c r="C61" s="162"/>
      <c r="D61" s="161"/>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60"/>
      <c r="AD61" s="158"/>
      <c r="AE61" s="158"/>
      <c r="AF61" s="158"/>
      <c r="AG61" s="158"/>
      <c r="AH61" s="158"/>
      <c r="AI61" s="159"/>
      <c r="AJ61" s="159"/>
      <c r="AK61" s="158"/>
      <c r="AL61" s="160"/>
      <c r="AM61" s="160"/>
      <c r="AN61" s="159"/>
      <c r="AO61" s="158"/>
      <c r="AP61" s="157"/>
      <c r="AQ61" s="156"/>
      <c r="AR61" s="155"/>
      <c r="AS61" s="138"/>
      <c r="AT61" s="138"/>
      <c r="AU61" s="138"/>
      <c r="AV61" s="138"/>
    </row>
    <row r="62" spans="1:48">
      <c r="A62" s="154" t="s">
        <v>102</v>
      </c>
      <c r="B62" s="154" t="s">
        <v>102</v>
      </c>
      <c r="C62" s="154" t="s">
        <v>102</v>
      </c>
      <c r="D62" s="153" t="s">
        <v>102</v>
      </c>
      <c r="E62" s="150" t="s">
        <v>102</v>
      </c>
      <c r="F62" s="150" t="s">
        <v>102</v>
      </c>
      <c r="G62" s="150" t="s">
        <v>102</v>
      </c>
      <c r="H62" s="150" t="s">
        <v>102</v>
      </c>
      <c r="I62" s="150" t="s">
        <v>102</v>
      </c>
      <c r="J62" s="150" t="s">
        <v>102</v>
      </c>
      <c r="K62" s="150" t="s">
        <v>102</v>
      </c>
      <c r="L62" s="150" t="s">
        <v>102</v>
      </c>
      <c r="M62" s="150" t="s">
        <v>102</v>
      </c>
      <c r="N62" s="150" t="s">
        <v>102</v>
      </c>
      <c r="O62" s="150" t="s">
        <v>102</v>
      </c>
      <c r="P62" s="150" t="s">
        <v>102</v>
      </c>
      <c r="Q62" s="150" t="s">
        <v>102</v>
      </c>
      <c r="R62" s="150" t="s">
        <v>102</v>
      </c>
      <c r="S62" s="150" t="s">
        <v>102</v>
      </c>
      <c r="T62" s="150" t="s">
        <v>102</v>
      </c>
      <c r="U62" s="150" t="s">
        <v>102</v>
      </c>
      <c r="V62" s="150" t="s">
        <v>102</v>
      </c>
      <c r="W62" s="150" t="s">
        <v>102</v>
      </c>
      <c r="X62" s="150" t="s">
        <v>102</v>
      </c>
      <c r="Y62" s="150" t="s">
        <v>102</v>
      </c>
      <c r="Z62" s="150" t="s">
        <v>102</v>
      </c>
      <c r="AA62" s="150" t="s">
        <v>102</v>
      </c>
      <c r="AB62" s="150" t="s">
        <v>102</v>
      </c>
      <c r="AC62" s="152" t="s">
        <v>102</v>
      </c>
      <c r="AD62" s="150" t="s">
        <v>102</v>
      </c>
      <c r="AE62" s="150" t="s">
        <v>102</v>
      </c>
      <c r="AF62" s="150" t="s">
        <v>102</v>
      </c>
      <c r="AG62" s="150" t="s">
        <v>102</v>
      </c>
      <c r="AH62" s="150" t="s">
        <v>102</v>
      </c>
      <c r="AI62" s="151" t="s">
        <v>102</v>
      </c>
      <c r="AJ62" s="151" t="s">
        <v>102</v>
      </c>
      <c r="AK62" s="150" t="s">
        <v>102</v>
      </c>
      <c r="AL62" s="152" t="s">
        <v>102</v>
      </c>
      <c r="AM62" s="152" t="s">
        <v>102</v>
      </c>
      <c r="AN62" s="151" t="s">
        <v>102</v>
      </c>
      <c r="AO62" s="150" t="s">
        <v>102</v>
      </c>
      <c r="AP62" s="150" t="s">
        <v>102</v>
      </c>
      <c r="AQ62" s="149"/>
      <c r="AR62" s="138"/>
      <c r="AS62" s="138"/>
      <c r="AT62" s="138"/>
      <c r="AU62" s="138"/>
      <c r="AV62" s="138"/>
    </row>
    <row r="63" spans="1:48" ht="15.75" hidden="1">
      <c r="A63" s="143" t="s">
        <v>102</v>
      </c>
      <c r="B63" s="143" t="s">
        <v>102</v>
      </c>
      <c r="C63" s="143" t="s">
        <v>102</v>
      </c>
      <c r="D63" s="142" t="s">
        <v>102</v>
      </c>
      <c r="E63" s="138" t="s">
        <v>102</v>
      </c>
      <c r="F63" s="138" t="s">
        <v>102</v>
      </c>
      <c r="G63" s="138" t="s">
        <v>102</v>
      </c>
      <c r="H63" s="138" t="s">
        <v>102</v>
      </c>
      <c r="I63" s="138" t="s">
        <v>102</v>
      </c>
      <c r="J63" s="138" t="s">
        <v>102</v>
      </c>
      <c r="K63" s="138" t="s">
        <v>102</v>
      </c>
      <c r="L63" s="138" t="s">
        <v>102</v>
      </c>
      <c r="M63" s="138" t="s">
        <v>102</v>
      </c>
      <c r="N63" s="138" t="s">
        <v>102</v>
      </c>
      <c r="O63" s="138" t="s">
        <v>102</v>
      </c>
      <c r="P63" s="138" t="s">
        <v>102</v>
      </c>
      <c r="Q63" s="138" t="s">
        <v>102</v>
      </c>
      <c r="R63" s="138" t="s">
        <v>102</v>
      </c>
      <c r="S63" s="138" t="s">
        <v>102</v>
      </c>
      <c r="T63" s="138" t="s">
        <v>102</v>
      </c>
      <c r="U63" s="138" t="s">
        <v>102</v>
      </c>
      <c r="V63" s="138" t="s">
        <v>102</v>
      </c>
      <c r="W63" s="138" t="s">
        <v>102</v>
      </c>
      <c r="X63" s="138" t="s">
        <v>102</v>
      </c>
      <c r="Y63" s="138" t="s">
        <v>102</v>
      </c>
      <c r="Z63" s="138" t="s">
        <v>102</v>
      </c>
      <c r="AA63" s="138" t="s">
        <v>102</v>
      </c>
      <c r="AB63" s="138" t="s">
        <v>102</v>
      </c>
      <c r="AC63" s="148">
        <v>22180.83</v>
      </c>
      <c r="AD63" s="147">
        <f>(AD6)/$AC$63</f>
        <v>4864.8047053275195</v>
      </c>
      <c r="AE63" s="138" t="s">
        <v>102</v>
      </c>
      <c r="AF63" s="138" t="s">
        <v>102</v>
      </c>
      <c r="AG63" s="138" t="s">
        <v>102</v>
      </c>
      <c r="AH63" s="138" t="s">
        <v>102</v>
      </c>
      <c r="AI63" s="140" t="s">
        <v>102</v>
      </c>
      <c r="AJ63" s="140" t="s">
        <v>102</v>
      </c>
      <c r="AK63" s="146" t="s">
        <v>103</v>
      </c>
      <c r="AL63" s="147">
        <f>(SUM(AL7:AL47)+AL57+AL58)/$AC$63</f>
        <v>4805.1511217813286</v>
      </c>
      <c r="AM63" s="141" t="s">
        <v>102</v>
      </c>
      <c r="AN63" s="140" t="s">
        <v>102</v>
      </c>
      <c r="AO63" s="138" t="s">
        <v>102</v>
      </c>
      <c r="AP63" s="147">
        <f>SUM(AP7:AP47)+AP57+AP58</f>
        <v>105442361.80654097</v>
      </c>
      <c r="AQ63" s="145"/>
      <c r="AR63" s="147"/>
      <c r="AS63" s="147">
        <f>COUNTIF(AS7:AS47,"&gt;1")+COUNTIF(AS57:AS58,"&gt;1")</f>
        <v>42</v>
      </c>
      <c r="AT63" s="147">
        <f>COUNTIF(AS7:AS47,"&lt;0")+COUNTIF(AS57:AS58,"&lt;0")</f>
        <v>1</v>
      </c>
      <c r="AU63" s="147">
        <f>COUNTIF(AU7:AU47,"&gt;1")+COUNTIF(AU57:AU58,"&gt;1")</f>
        <v>42</v>
      </c>
      <c r="AV63" s="147">
        <f>COUNTIF(AV7:AV47,"&gt;1")+COUNTIF(AV57:AV58,"&gt;1")</f>
        <v>34</v>
      </c>
    </row>
    <row r="64" spans="1:48" ht="15.75" hidden="1">
      <c r="A64" s="143" t="s">
        <v>102</v>
      </c>
      <c r="B64" s="143" t="s">
        <v>102</v>
      </c>
      <c r="C64" s="143" t="s">
        <v>102</v>
      </c>
      <c r="D64" s="142" t="s">
        <v>102</v>
      </c>
      <c r="E64" s="138" t="s">
        <v>102</v>
      </c>
      <c r="F64" s="138" t="s">
        <v>102</v>
      </c>
      <c r="G64" s="138" t="s">
        <v>102</v>
      </c>
      <c r="H64" s="138" t="s">
        <v>102</v>
      </c>
      <c r="I64" s="138" t="s">
        <v>102</v>
      </c>
      <c r="J64" s="138" t="s">
        <v>102</v>
      </c>
      <c r="K64" s="138" t="s">
        <v>102</v>
      </c>
      <c r="L64" s="138" t="s">
        <v>102</v>
      </c>
      <c r="M64" s="138" t="s">
        <v>102</v>
      </c>
      <c r="N64" s="138" t="s">
        <v>102</v>
      </c>
      <c r="O64" s="138" t="s">
        <v>102</v>
      </c>
      <c r="P64" s="138" t="s">
        <v>102</v>
      </c>
      <c r="Q64" s="138" t="s">
        <v>102</v>
      </c>
      <c r="R64" s="138" t="s">
        <v>102</v>
      </c>
      <c r="S64" s="138" t="s">
        <v>102</v>
      </c>
      <c r="T64" s="138" t="s">
        <v>102</v>
      </c>
      <c r="U64" s="138" t="s">
        <v>102</v>
      </c>
      <c r="V64" s="138" t="s">
        <v>102</v>
      </c>
      <c r="W64" s="138" t="s">
        <v>102</v>
      </c>
      <c r="X64" s="138" t="s">
        <v>102</v>
      </c>
      <c r="Y64" s="138" t="s">
        <v>102</v>
      </c>
      <c r="Z64" s="138" t="s">
        <v>102</v>
      </c>
      <c r="AA64" s="138" t="s">
        <v>102</v>
      </c>
      <c r="AB64" s="138" t="s">
        <v>102</v>
      </c>
      <c r="AC64" s="148">
        <v>10711.25</v>
      </c>
      <c r="AD64" s="147">
        <f>AE6/$AC$64</f>
        <v>6441.7931372167004</v>
      </c>
      <c r="AE64" s="138" t="s">
        <v>102</v>
      </c>
      <c r="AF64" s="138" t="s">
        <v>102</v>
      </c>
      <c r="AG64" s="138" t="s">
        <v>102</v>
      </c>
      <c r="AH64" s="138" t="s">
        <v>102</v>
      </c>
      <c r="AI64" s="140" t="s">
        <v>102</v>
      </c>
      <c r="AJ64" s="140" t="s">
        <v>102</v>
      </c>
      <c r="AK64" s="146" t="s">
        <v>104</v>
      </c>
      <c r="AL64" s="147">
        <f>SUM(AL48:AL56)/$AC$64</f>
        <v>6565.4761563200391</v>
      </c>
      <c r="AM64" s="141" t="s">
        <v>102</v>
      </c>
      <c r="AN64" s="140" t="s">
        <v>102</v>
      </c>
      <c r="AO64" s="138" t="s">
        <v>102</v>
      </c>
      <c r="AP64" s="147">
        <f>SUM(AP48:AP56)</f>
        <v>69764872.479383007</v>
      </c>
      <c r="AQ64" s="145"/>
      <c r="AR64" s="147">
        <f>SUM(AR49:AR58)</f>
        <v>69684132.558789283</v>
      </c>
      <c r="AS64" s="147">
        <f>COUNTIF(AS48:AS56,"&gt;0")</f>
        <v>4</v>
      </c>
      <c r="AT64" s="147">
        <f>COUNTIF(AS48:AS56,"&lt;0")</f>
        <v>5</v>
      </c>
      <c r="AU64" s="147">
        <f>COUNTIF(AU48:AU56,"&gt;0")</f>
        <v>3</v>
      </c>
      <c r="AV64" s="147">
        <f>COUNTIF(AV48:AV56,"&gt;0")</f>
        <v>3</v>
      </c>
    </row>
    <row r="65" spans="1:48" ht="15.75" hidden="1">
      <c r="A65" s="143" t="s">
        <v>102</v>
      </c>
      <c r="B65" s="143" t="s">
        <v>102</v>
      </c>
      <c r="C65" s="143" t="s">
        <v>102</v>
      </c>
      <c r="D65" s="142" t="s">
        <v>102</v>
      </c>
      <c r="E65" s="138" t="s">
        <v>102</v>
      </c>
      <c r="F65" s="138" t="s">
        <v>102</v>
      </c>
      <c r="G65" s="138" t="s">
        <v>102</v>
      </c>
      <c r="H65" s="138" t="s">
        <v>102</v>
      </c>
      <c r="I65" s="138" t="s">
        <v>102</v>
      </c>
      <c r="J65" s="138" t="s">
        <v>102</v>
      </c>
      <c r="K65" s="138" t="s">
        <v>102</v>
      </c>
      <c r="L65" s="138" t="s">
        <v>102</v>
      </c>
      <c r="M65" s="138" t="s">
        <v>102</v>
      </c>
      <c r="N65" s="138" t="s">
        <v>102</v>
      </c>
      <c r="O65" s="138" t="s">
        <v>102</v>
      </c>
      <c r="P65" s="138" t="s">
        <v>102</v>
      </c>
      <c r="Q65" s="138" t="s">
        <v>102</v>
      </c>
      <c r="R65" s="138" t="s">
        <v>102</v>
      </c>
      <c r="S65" s="138" t="s">
        <v>102</v>
      </c>
      <c r="T65" s="138" t="s">
        <v>102</v>
      </c>
      <c r="U65" s="138" t="s">
        <v>102</v>
      </c>
      <c r="V65" s="138" t="s">
        <v>102</v>
      </c>
      <c r="W65" s="138" t="s">
        <v>102</v>
      </c>
      <c r="X65" s="138" t="s">
        <v>102</v>
      </c>
      <c r="Y65" s="138" t="s">
        <v>102</v>
      </c>
      <c r="Z65" s="138" t="s">
        <v>102</v>
      </c>
      <c r="AA65" s="138" t="s">
        <v>102</v>
      </c>
      <c r="AB65" s="138" t="s">
        <v>102</v>
      </c>
      <c r="AC65" s="138" t="s">
        <v>102</v>
      </c>
      <c r="AD65" s="147"/>
      <c r="AE65" s="138" t="s">
        <v>102</v>
      </c>
      <c r="AF65" s="138" t="s">
        <v>102</v>
      </c>
      <c r="AG65" s="138" t="s">
        <v>102</v>
      </c>
      <c r="AH65" s="138" t="s">
        <v>102</v>
      </c>
      <c r="AI65" s="140" t="s">
        <v>102</v>
      </c>
      <c r="AJ65" s="140" t="s">
        <v>102</v>
      </c>
      <c r="AK65" s="146"/>
      <c r="AL65" s="147"/>
      <c r="AM65" s="141" t="s">
        <v>102</v>
      </c>
      <c r="AN65" s="140" t="s">
        <v>102</v>
      </c>
      <c r="AO65" s="138" t="s">
        <v>102</v>
      </c>
      <c r="AP65" s="147"/>
      <c r="AQ65" s="145"/>
      <c r="AR65" s="147"/>
      <c r="AS65" s="147"/>
      <c r="AT65" s="147"/>
      <c r="AU65" s="147"/>
      <c r="AV65" s="147"/>
    </row>
    <row r="66" spans="1:48" ht="15.75" hidden="1">
      <c r="A66" s="143" t="s">
        <v>102</v>
      </c>
      <c r="B66" s="143" t="s">
        <v>102</v>
      </c>
      <c r="C66" s="143" t="s">
        <v>102</v>
      </c>
      <c r="D66" s="142" t="s">
        <v>102</v>
      </c>
      <c r="E66" s="138" t="s">
        <v>102</v>
      </c>
      <c r="F66" s="138" t="s">
        <v>102</v>
      </c>
      <c r="G66" s="138" t="s">
        <v>102</v>
      </c>
      <c r="H66" s="138" t="s">
        <v>102</v>
      </c>
      <c r="I66" s="138" t="s">
        <v>102</v>
      </c>
      <c r="J66" s="138" t="s">
        <v>102</v>
      </c>
      <c r="K66" s="138" t="s">
        <v>102</v>
      </c>
      <c r="L66" s="138" t="s">
        <v>102</v>
      </c>
      <c r="M66" s="138" t="s">
        <v>102</v>
      </c>
      <c r="N66" s="138" t="s">
        <v>102</v>
      </c>
      <c r="O66" s="138" t="s">
        <v>102</v>
      </c>
      <c r="P66" s="138" t="s">
        <v>102</v>
      </c>
      <c r="Q66" s="138" t="s">
        <v>102</v>
      </c>
      <c r="R66" s="138" t="s">
        <v>102</v>
      </c>
      <c r="S66" s="138" t="s">
        <v>102</v>
      </c>
      <c r="T66" s="138" t="s">
        <v>102</v>
      </c>
      <c r="U66" s="138" t="s">
        <v>102</v>
      </c>
      <c r="V66" s="138" t="s">
        <v>102</v>
      </c>
      <c r="W66" s="138" t="s">
        <v>102</v>
      </c>
      <c r="X66" s="138" t="s">
        <v>102</v>
      </c>
      <c r="Y66" s="138" t="s">
        <v>102</v>
      </c>
      <c r="Z66" s="138" t="s">
        <v>102</v>
      </c>
      <c r="AA66" s="138" t="s">
        <v>102</v>
      </c>
      <c r="AB66" s="138" t="s">
        <v>102</v>
      </c>
      <c r="AC66" s="138" t="s">
        <v>102</v>
      </c>
      <c r="AD66" s="144">
        <f>AD64/AD63</f>
        <v>1.3241627418593387</v>
      </c>
      <c r="AE66" s="138" t="s">
        <v>102</v>
      </c>
      <c r="AF66" s="138" t="s">
        <v>102</v>
      </c>
      <c r="AG66" s="138" t="s">
        <v>102</v>
      </c>
      <c r="AH66" s="138" t="s">
        <v>102</v>
      </c>
      <c r="AI66" s="140" t="s">
        <v>102</v>
      </c>
      <c r="AJ66" s="140" t="s">
        <v>102</v>
      </c>
      <c r="AK66" s="146"/>
      <c r="AL66" s="144">
        <f>AL64/AL63</f>
        <v>1.3663412429547348</v>
      </c>
      <c r="AM66" s="141" t="s">
        <v>102</v>
      </c>
      <c r="AN66" s="140" t="s">
        <v>102</v>
      </c>
      <c r="AO66" s="138" t="s">
        <v>102</v>
      </c>
      <c r="AP66" s="144"/>
      <c r="AQ66" s="145"/>
      <c r="AR66" s="144"/>
      <c r="AS66" s="144"/>
      <c r="AT66" s="144"/>
      <c r="AU66" s="144"/>
      <c r="AV66" s="144"/>
    </row>
    <row r="67" spans="1:48">
      <c r="A67" s="143" t="s">
        <v>102</v>
      </c>
      <c r="B67" s="143" t="s">
        <v>102</v>
      </c>
      <c r="C67" s="143" t="s">
        <v>102</v>
      </c>
      <c r="D67" s="142" t="s">
        <v>102</v>
      </c>
      <c r="E67" s="138" t="s">
        <v>102</v>
      </c>
      <c r="F67" s="138" t="s">
        <v>102</v>
      </c>
      <c r="G67" s="138" t="s">
        <v>102</v>
      </c>
      <c r="H67" s="138" t="s">
        <v>102</v>
      </c>
      <c r="I67" s="138" t="s">
        <v>102</v>
      </c>
      <c r="J67" s="138" t="s">
        <v>102</v>
      </c>
      <c r="K67" s="138" t="s">
        <v>102</v>
      </c>
      <c r="L67" s="138" t="s">
        <v>102</v>
      </c>
      <c r="M67" s="138" t="s">
        <v>102</v>
      </c>
      <c r="N67" s="138" t="s">
        <v>102</v>
      </c>
      <c r="O67" s="138" t="s">
        <v>102</v>
      </c>
      <c r="P67" s="138" t="s">
        <v>102</v>
      </c>
      <c r="Q67" s="138" t="s">
        <v>102</v>
      </c>
      <c r="R67" s="138" t="s">
        <v>102</v>
      </c>
      <c r="S67" s="138" t="s">
        <v>102</v>
      </c>
      <c r="T67" s="138" t="s">
        <v>102</v>
      </c>
      <c r="U67" s="138" t="s">
        <v>102</v>
      </c>
      <c r="V67" s="138" t="s">
        <v>102</v>
      </c>
      <c r="W67" s="138" t="s">
        <v>102</v>
      </c>
      <c r="X67" s="138" t="s">
        <v>102</v>
      </c>
      <c r="Y67" s="138" t="s">
        <v>102</v>
      </c>
      <c r="Z67" s="138" t="s">
        <v>102</v>
      </c>
      <c r="AA67" s="138" t="s">
        <v>102</v>
      </c>
      <c r="AB67" s="138" t="s">
        <v>102</v>
      </c>
      <c r="AC67" s="141" t="s">
        <v>102</v>
      </c>
      <c r="AD67" s="138" t="s">
        <v>102</v>
      </c>
      <c r="AE67" s="138" t="s">
        <v>102</v>
      </c>
      <c r="AF67" s="138" t="s">
        <v>102</v>
      </c>
      <c r="AG67" s="138" t="s">
        <v>102</v>
      </c>
      <c r="AH67" s="138" t="s">
        <v>102</v>
      </c>
      <c r="AI67" s="140" t="s">
        <v>102</v>
      </c>
      <c r="AJ67" s="140" t="s">
        <v>102</v>
      </c>
      <c r="AK67" s="138" t="s">
        <v>102</v>
      </c>
      <c r="AL67" s="141" t="s">
        <v>102</v>
      </c>
      <c r="AM67" s="141" t="s">
        <v>102</v>
      </c>
      <c r="AN67" s="140" t="s">
        <v>102</v>
      </c>
      <c r="AO67" s="138" t="s">
        <v>102</v>
      </c>
      <c r="AP67" s="138" t="s">
        <v>102</v>
      </c>
      <c r="AQ67" s="139"/>
      <c r="AR67" s="138"/>
      <c r="AS67" s="138"/>
      <c r="AT67" s="138"/>
      <c r="AU67" s="138"/>
      <c r="AV67" s="138"/>
    </row>
    <row r="68" spans="1:48">
      <c r="A68" s="143" t="s">
        <v>102</v>
      </c>
      <c r="B68" s="143" t="s">
        <v>102</v>
      </c>
      <c r="C68" s="143" t="s">
        <v>102</v>
      </c>
      <c r="D68" s="142" t="s">
        <v>102</v>
      </c>
      <c r="E68" s="138" t="s">
        <v>102</v>
      </c>
      <c r="F68" s="138" t="s">
        <v>102</v>
      </c>
      <c r="G68" s="138" t="s">
        <v>102</v>
      </c>
      <c r="H68" s="138" t="s">
        <v>102</v>
      </c>
      <c r="I68" s="138" t="s">
        <v>102</v>
      </c>
      <c r="J68" s="138" t="s">
        <v>102</v>
      </c>
      <c r="K68" s="138" t="s">
        <v>102</v>
      </c>
      <c r="L68" s="138" t="s">
        <v>102</v>
      </c>
      <c r="M68" s="138" t="s">
        <v>102</v>
      </c>
      <c r="N68" s="138" t="s">
        <v>102</v>
      </c>
      <c r="O68" s="138" t="s">
        <v>102</v>
      </c>
      <c r="P68" s="138" t="s">
        <v>102</v>
      </c>
      <c r="Q68" s="138" t="s">
        <v>102</v>
      </c>
      <c r="R68" s="138" t="s">
        <v>102</v>
      </c>
      <c r="S68" s="138" t="s">
        <v>102</v>
      </c>
      <c r="T68" s="138" t="s">
        <v>102</v>
      </c>
      <c r="U68" s="138" t="s">
        <v>102</v>
      </c>
      <c r="V68" s="138" t="s">
        <v>102</v>
      </c>
      <c r="W68" s="138" t="s">
        <v>102</v>
      </c>
      <c r="X68" s="138" t="s">
        <v>102</v>
      </c>
      <c r="Y68" s="138" t="s">
        <v>102</v>
      </c>
      <c r="Z68" s="138" t="s">
        <v>102</v>
      </c>
      <c r="AA68" s="138" t="s">
        <v>102</v>
      </c>
      <c r="AB68" s="138" t="s">
        <v>102</v>
      </c>
      <c r="AC68" s="141" t="s">
        <v>102</v>
      </c>
      <c r="AD68" s="138" t="s">
        <v>102</v>
      </c>
      <c r="AE68" s="138" t="s">
        <v>102</v>
      </c>
      <c r="AF68" s="138" t="s">
        <v>102</v>
      </c>
      <c r="AG68" s="138" t="s">
        <v>102</v>
      </c>
      <c r="AH68" s="138" t="s">
        <v>102</v>
      </c>
      <c r="AI68" s="140" t="s">
        <v>102</v>
      </c>
      <c r="AJ68" s="140" t="s">
        <v>102</v>
      </c>
      <c r="AK68" s="138" t="s">
        <v>102</v>
      </c>
      <c r="AL68" s="141" t="s">
        <v>102</v>
      </c>
      <c r="AM68" s="141" t="s">
        <v>102</v>
      </c>
      <c r="AN68" s="140" t="s">
        <v>102</v>
      </c>
      <c r="AO68" s="138" t="s">
        <v>102</v>
      </c>
      <c r="AP68" s="138" t="s">
        <v>102</v>
      </c>
      <c r="AQ68" s="139"/>
      <c r="AR68" s="138"/>
      <c r="AS68" s="138"/>
      <c r="AT68" s="138"/>
      <c r="AU68" s="138"/>
      <c r="AV68" s="138"/>
    </row>
    <row r="69" spans="1:48">
      <c r="A69" s="143" t="s">
        <v>102</v>
      </c>
      <c r="B69" s="143" t="s">
        <v>102</v>
      </c>
      <c r="C69" s="143" t="s">
        <v>102</v>
      </c>
      <c r="D69" s="142" t="s">
        <v>102</v>
      </c>
      <c r="E69" s="138" t="s">
        <v>102</v>
      </c>
      <c r="F69" s="138" t="s">
        <v>102</v>
      </c>
      <c r="G69" s="138" t="s">
        <v>102</v>
      </c>
      <c r="H69" s="138" t="s">
        <v>102</v>
      </c>
      <c r="I69" s="138" t="s">
        <v>102</v>
      </c>
      <c r="J69" s="138" t="s">
        <v>102</v>
      </c>
      <c r="K69" s="138" t="s">
        <v>102</v>
      </c>
      <c r="L69" s="138" t="s">
        <v>102</v>
      </c>
      <c r="M69" s="138" t="s">
        <v>102</v>
      </c>
      <c r="N69" s="138" t="s">
        <v>102</v>
      </c>
      <c r="O69" s="138" t="s">
        <v>102</v>
      </c>
      <c r="P69" s="138" t="s">
        <v>102</v>
      </c>
      <c r="Q69" s="138" t="s">
        <v>102</v>
      </c>
      <c r="R69" s="138" t="s">
        <v>102</v>
      </c>
      <c r="S69" s="138" t="s">
        <v>102</v>
      </c>
      <c r="T69" s="138" t="s">
        <v>102</v>
      </c>
      <c r="U69" s="138" t="s">
        <v>102</v>
      </c>
      <c r="V69" s="138" t="s">
        <v>102</v>
      </c>
      <c r="W69" s="138" t="s">
        <v>102</v>
      </c>
      <c r="X69" s="138" t="s">
        <v>102</v>
      </c>
      <c r="Y69" s="138" t="s">
        <v>102</v>
      </c>
      <c r="Z69" s="138" t="s">
        <v>102</v>
      </c>
      <c r="AA69" s="138" t="s">
        <v>102</v>
      </c>
      <c r="AB69" s="138" t="s">
        <v>102</v>
      </c>
      <c r="AC69" s="141" t="s">
        <v>102</v>
      </c>
      <c r="AD69" s="138" t="s">
        <v>102</v>
      </c>
      <c r="AE69" s="138" t="s">
        <v>102</v>
      </c>
      <c r="AF69" s="138" t="s">
        <v>102</v>
      </c>
      <c r="AG69" s="138" t="s">
        <v>102</v>
      </c>
      <c r="AH69" s="138" t="s">
        <v>102</v>
      </c>
      <c r="AI69" s="140" t="s">
        <v>102</v>
      </c>
      <c r="AJ69" s="140" t="s">
        <v>102</v>
      </c>
      <c r="AK69" s="138" t="s">
        <v>102</v>
      </c>
      <c r="AL69" s="141" t="s">
        <v>102</v>
      </c>
      <c r="AM69" s="141" t="s">
        <v>102</v>
      </c>
      <c r="AN69" s="140" t="s">
        <v>102</v>
      </c>
      <c r="AO69" s="138" t="s">
        <v>102</v>
      </c>
      <c r="AP69" s="138" t="s">
        <v>102</v>
      </c>
      <c r="AQ69" s="139"/>
      <c r="AR69" s="138"/>
      <c r="AS69" s="138"/>
      <c r="AT69" s="138"/>
      <c r="AU69" s="138"/>
      <c r="AV69" s="138"/>
    </row>
    <row r="70" spans="1:48">
      <c r="A70" s="143" t="s">
        <v>102</v>
      </c>
      <c r="B70" s="143" t="s">
        <v>102</v>
      </c>
      <c r="C70" s="143" t="s">
        <v>102</v>
      </c>
      <c r="D70" s="142" t="s">
        <v>102</v>
      </c>
      <c r="E70" s="138" t="s">
        <v>102</v>
      </c>
      <c r="F70" s="138" t="s">
        <v>102</v>
      </c>
      <c r="G70" s="138" t="s">
        <v>102</v>
      </c>
      <c r="H70" s="138" t="s">
        <v>102</v>
      </c>
      <c r="I70" s="138" t="s">
        <v>102</v>
      </c>
      <c r="J70" s="138" t="s">
        <v>102</v>
      </c>
      <c r="K70" s="138" t="s">
        <v>102</v>
      </c>
      <c r="L70" s="138" t="s">
        <v>102</v>
      </c>
      <c r="M70" s="138" t="s">
        <v>102</v>
      </c>
      <c r="N70" s="138" t="s">
        <v>102</v>
      </c>
      <c r="O70" s="138" t="s">
        <v>102</v>
      </c>
      <c r="P70" s="138" t="s">
        <v>102</v>
      </c>
      <c r="Q70" s="138" t="s">
        <v>102</v>
      </c>
      <c r="R70" s="138" t="s">
        <v>102</v>
      </c>
      <c r="S70" s="138" t="s">
        <v>102</v>
      </c>
      <c r="T70" s="138" t="s">
        <v>102</v>
      </c>
      <c r="U70" s="138" t="s">
        <v>102</v>
      </c>
      <c r="V70" s="138" t="s">
        <v>102</v>
      </c>
      <c r="W70" s="138" t="s">
        <v>102</v>
      </c>
      <c r="X70" s="138" t="s">
        <v>102</v>
      </c>
      <c r="Y70" s="138" t="s">
        <v>102</v>
      </c>
      <c r="Z70" s="138" t="s">
        <v>102</v>
      </c>
      <c r="AA70" s="138" t="s">
        <v>102</v>
      </c>
      <c r="AB70" s="138" t="s">
        <v>102</v>
      </c>
      <c r="AC70" s="141" t="s">
        <v>102</v>
      </c>
      <c r="AD70" s="138" t="s">
        <v>102</v>
      </c>
      <c r="AE70" s="138" t="s">
        <v>102</v>
      </c>
      <c r="AF70" s="138" t="s">
        <v>102</v>
      </c>
      <c r="AG70" s="138" t="s">
        <v>102</v>
      </c>
      <c r="AH70" s="138" t="s">
        <v>102</v>
      </c>
      <c r="AI70" s="140" t="s">
        <v>102</v>
      </c>
      <c r="AJ70" s="140" t="s">
        <v>102</v>
      </c>
      <c r="AK70" s="138" t="s">
        <v>102</v>
      </c>
      <c r="AL70" s="141" t="s">
        <v>102</v>
      </c>
      <c r="AM70" s="141" t="s">
        <v>102</v>
      </c>
      <c r="AN70" s="140" t="s">
        <v>102</v>
      </c>
      <c r="AO70" s="138" t="s">
        <v>102</v>
      </c>
      <c r="AP70" s="138" t="s">
        <v>102</v>
      </c>
      <c r="AQ70" s="139"/>
      <c r="AR70" s="138"/>
      <c r="AS70" s="138"/>
      <c r="AT70" s="138"/>
      <c r="AU70" s="138"/>
      <c r="AV70" s="138"/>
    </row>
    <row r="71" spans="1:48">
      <c r="A71" s="143" t="s">
        <v>102</v>
      </c>
      <c r="B71" s="143" t="s">
        <v>102</v>
      </c>
      <c r="C71" s="143" t="s">
        <v>102</v>
      </c>
      <c r="D71" s="142" t="s">
        <v>102</v>
      </c>
      <c r="E71" s="138" t="s">
        <v>102</v>
      </c>
      <c r="F71" s="138" t="s">
        <v>102</v>
      </c>
      <c r="G71" s="138" t="s">
        <v>102</v>
      </c>
      <c r="H71" s="138" t="s">
        <v>102</v>
      </c>
      <c r="I71" s="138" t="s">
        <v>102</v>
      </c>
      <c r="J71" s="138" t="s">
        <v>102</v>
      </c>
      <c r="K71" s="138" t="s">
        <v>102</v>
      </c>
      <c r="L71" s="138" t="s">
        <v>102</v>
      </c>
      <c r="M71" s="138" t="s">
        <v>102</v>
      </c>
      <c r="N71" s="138" t="s">
        <v>102</v>
      </c>
      <c r="O71" s="138" t="s">
        <v>102</v>
      </c>
      <c r="P71" s="138" t="s">
        <v>102</v>
      </c>
      <c r="Q71" s="138" t="s">
        <v>102</v>
      </c>
      <c r="R71" s="138" t="s">
        <v>102</v>
      </c>
      <c r="S71" s="138" t="s">
        <v>102</v>
      </c>
      <c r="T71" s="138" t="s">
        <v>102</v>
      </c>
      <c r="U71" s="138" t="s">
        <v>102</v>
      </c>
      <c r="V71" s="138" t="s">
        <v>102</v>
      </c>
      <c r="W71" s="138" t="s">
        <v>102</v>
      </c>
      <c r="X71" s="138" t="s">
        <v>102</v>
      </c>
      <c r="Y71" s="138" t="s">
        <v>102</v>
      </c>
      <c r="Z71" s="138" t="s">
        <v>102</v>
      </c>
      <c r="AA71" s="138" t="s">
        <v>102</v>
      </c>
      <c r="AB71" s="138" t="s">
        <v>102</v>
      </c>
      <c r="AC71" s="141" t="s">
        <v>102</v>
      </c>
      <c r="AD71" s="138" t="s">
        <v>102</v>
      </c>
      <c r="AE71" s="138" t="s">
        <v>102</v>
      </c>
      <c r="AF71" s="138" t="s">
        <v>102</v>
      </c>
      <c r="AG71" s="138" t="s">
        <v>102</v>
      </c>
      <c r="AH71" s="138" t="s">
        <v>102</v>
      </c>
      <c r="AI71" s="140" t="s">
        <v>102</v>
      </c>
      <c r="AJ71" s="140" t="s">
        <v>102</v>
      </c>
      <c r="AK71" s="138" t="s">
        <v>102</v>
      </c>
      <c r="AL71" s="141" t="s">
        <v>102</v>
      </c>
      <c r="AM71" s="141" t="s">
        <v>102</v>
      </c>
      <c r="AN71" s="140" t="s">
        <v>102</v>
      </c>
      <c r="AO71" s="138" t="s">
        <v>102</v>
      </c>
      <c r="AP71" s="138" t="s">
        <v>102</v>
      </c>
      <c r="AQ71" s="139"/>
      <c r="AR71" s="138"/>
      <c r="AS71" s="138"/>
      <c r="AT71" s="138"/>
      <c r="AU71" s="138"/>
      <c r="AV71" s="138"/>
    </row>
    <row r="72" spans="1:48">
      <c r="A72" s="143" t="s">
        <v>102</v>
      </c>
      <c r="B72" s="143" t="s">
        <v>102</v>
      </c>
      <c r="C72" s="143" t="s">
        <v>102</v>
      </c>
      <c r="D72" s="142" t="s">
        <v>102</v>
      </c>
      <c r="E72" s="138" t="s">
        <v>102</v>
      </c>
      <c r="F72" s="138" t="s">
        <v>102</v>
      </c>
      <c r="G72" s="138" t="s">
        <v>102</v>
      </c>
      <c r="H72" s="138" t="s">
        <v>102</v>
      </c>
      <c r="I72" s="138" t="s">
        <v>102</v>
      </c>
      <c r="J72" s="138" t="s">
        <v>102</v>
      </c>
      <c r="K72" s="138" t="s">
        <v>102</v>
      </c>
      <c r="L72" s="138" t="s">
        <v>102</v>
      </c>
      <c r="M72" s="138" t="s">
        <v>102</v>
      </c>
      <c r="N72" s="138" t="s">
        <v>102</v>
      </c>
      <c r="O72" s="138" t="s">
        <v>102</v>
      </c>
      <c r="P72" s="138" t="s">
        <v>102</v>
      </c>
      <c r="Q72" s="138" t="s">
        <v>102</v>
      </c>
      <c r="R72" s="138" t="s">
        <v>102</v>
      </c>
      <c r="S72" s="138" t="s">
        <v>102</v>
      </c>
      <c r="T72" s="138" t="s">
        <v>102</v>
      </c>
      <c r="U72" s="138" t="s">
        <v>102</v>
      </c>
      <c r="V72" s="138" t="s">
        <v>102</v>
      </c>
      <c r="W72" s="138" t="s">
        <v>102</v>
      </c>
      <c r="X72" s="138" t="s">
        <v>102</v>
      </c>
      <c r="Y72" s="138" t="s">
        <v>102</v>
      </c>
      <c r="Z72" s="138" t="s">
        <v>102</v>
      </c>
      <c r="AA72" s="138" t="s">
        <v>102</v>
      </c>
      <c r="AB72" s="138" t="s">
        <v>102</v>
      </c>
      <c r="AC72" s="141" t="s">
        <v>102</v>
      </c>
      <c r="AD72" s="138" t="s">
        <v>102</v>
      </c>
      <c r="AE72" s="138" t="s">
        <v>102</v>
      </c>
      <c r="AF72" s="138" t="s">
        <v>102</v>
      </c>
      <c r="AG72" s="138" t="s">
        <v>102</v>
      </c>
      <c r="AH72" s="138" t="s">
        <v>102</v>
      </c>
      <c r="AI72" s="140" t="s">
        <v>102</v>
      </c>
      <c r="AJ72" s="140" t="s">
        <v>102</v>
      </c>
      <c r="AK72" s="138" t="s">
        <v>102</v>
      </c>
      <c r="AL72" s="141" t="s">
        <v>102</v>
      </c>
      <c r="AM72" s="141" t="s">
        <v>102</v>
      </c>
      <c r="AN72" s="140" t="s">
        <v>102</v>
      </c>
      <c r="AO72" s="138" t="s">
        <v>102</v>
      </c>
      <c r="AP72" s="138" t="s">
        <v>102</v>
      </c>
      <c r="AQ72" s="139"/>
      <c r="AR72" s="138"/>
      <c r="AS72" s="138"/>
      <c r="AT72" s="138"/>
      <c r="AU72" s="138"/>
      <c r="AV72" s="138"/>
    </row>
    <row r="73" spans="1:48">
      <c r="A73" s="143" t="s">
        <v>102</v>
      </c>
      <c r="B73" s="143" t="s">
        <v>102</v>
      </c>
      <c r="C73" s="143" t="s">
        <v>102</v>
      </c>
      <c r="D73" s="142" t="s">
        <v>102</v>
      </c>
      <c r="E73" s="138" t="s">
        <v>102</v>
      </c>
      <c r="F73" s="138" t="s">
        <v>102</v>
      </c>
      <c r="G73" s="138" t="s">
        <v>102</v>
      </c>
      <c r="H73" s="138" t="s">
        <v>102</v>
      </c>
      <c r="I73" s="138" t="s">
        <v>102</v>
      </c>
      <c r="J73" s="138" t="s">
        <v>102</v>
      </c>
      <c r="K73" s="138" t="s">
        <v>102</v>
      </c>
      <c r="L73" s="138" t="s">
        <v>102</v>
      </c>
      <c r="M73" s="138" t="s">
        <v>102</v>
      </c>
      <c r="N73" s="138" t="s">
        <v>102</v>
      </c>
      <c r="O73" s="138" t="s">
        <v>102</v>
      </c>
      <c r="P73" s="138" t="s">
        <v>102</v>
      </c>
      <c r="Q73" s="138" t="s">
        <v>102</v>
      </c>
      <c r="R73" s="138" t="s">
        <v>102</v>
      </c>
      <c r="S73" s="138" t="s">
        <v>102</v>
      </c>
      <c r="T73" s="138" t="s">
        <v>102</v>
      </c>
      <c r="U73" s="138" t="s">
        <v>102</v>
      </c>
      <c r="V73" s="138" t="s">
        <v>102</v>
      </c>
      <c r="W73" s="138" t="s">
        <v>102</v>
      </c>
      <c r="X73" s="138" t="s">
        <v>102</v>
      </c>
      <c r="Y73" s="138" t="s">
        <v>102</v>
      </c>
      <c r="Z73" s="138" t="s">
        <v>102</v>
      </c>
      <c r="AA73" s="138" t="s">
        <v>102</v>
      </c>
      <c r="AB73" s="138" t="s">
        <v>102</v>
      </c>
      <c r="AC73" s="141" t="s">
        <v>102</v>
      </c>
      <c r="AD73" s="138" t="s">
        <v>102</v>
      </c>
      <c r="AE73" s="138" t="s">
        <v>102</v>
      </c>
      <c r="AF73" s="138" t="s">
        <v>102</v>
      </c>
      <c r="AG73" s="138" t="s">
        <v>102</v>
      </c>
      <c r="AH73" s="138" t="s">
        <v>102</v>
      </c>
      <c r="AI73" s="140" t="s">
        <v>102</v>
      </c>
      <c r="AJ73" s="140" t="s">
        <v>102</v>
      </c>
      <c r="AK73" s="138" t="s">
        <v>102</v>
      </c>
      <c r="AL73" s="141" t="s">
        <v>102</v>
      </c>
      <c r="AM73" s="141" t="s">
        <v>102</v>
      </c>
      <c r="AN73" s="140" t="s">
        <v>102</v>
      </c>
      <c r="AO73" s="138" t="s">
        <v>102</v>
      </c>
      <c r="AP73" s="138" t="s">
        <v>102</v>
      </c>
      <c r="AQ73" s="139"/>
      <c r="AR73" s="138"/>
      <c r="AS73" s="138"/>
      <c r="AT73" s="138"/>
      <c r="AU73" s="138"/>
      <c r="AV73" s="138"/>
    </row>
    <row r="74" spans="1:48">
      <c r="A74" s="143" t="s">
        <v>102</v>
      </c>
      <c r="B74" s="143" t="s">
        <v>102</v>
      </c>
      <c r="C74" s="143" t="s">
        <v>102</v>
      </c>
      <c r="D74" s="142" t="s">
        <v>102</v>
      </c>
      <c r="E74" s="138" t="s">
        <v>102</v>
      </c>
      <c r="F74" s="138" t="s">
        <v>102</v>
      </c>
      <c r="G74" s="138" t="s">
        <v>102</v>
      </c>
      <c r="H74" s="138" t="s">
        <v>102</v>
      </c>
      <c r="I74" s="138" t="s">
        <v>102</v>
      </c>
      <c r="J74" s="138" t="s">
        <v>102</v>
      </c>
      <c r="K74" s="138" t="s">
        <v>102</v>
      </c>
      <c r="L74" s="138" t="s">
        <v>102</v>
      </c>
      <c r="M74" s="138" t="s">
        <v>102</v>
      </c>
      <c r="N74" s="138" t="s">
        <v>102</v>
      </c>
      <c r="O74" s="138" t="s">
        <v>102</v>
      </c>
      <c r="P74" s="138" t="s">
        <v>102</v>
      </c>
      <c r="Q74" s="138" t="s">
        <v>102</v>
      </c>
      <c r="R74" s="138" t="s">
        <v>102</v>
      </c>
      <c r="S74" s="138" t="s">
        <v>102</v>
      </c>
      <c r="T74" s="138" t="s">
        <v>102</v>
      </c>
      <c r="U74" s="138" t="s">
        <v>102</v>
      </c>
      <c r="V74" s="138" t="s">
        <v>102</v>
      </c>
      <c r="W74" s="138" t="s">
        <v>102</v>
      </c>
      <c r="X74" s="138" t="s">
        <v>102</v>
      </c>
      <c r="Y74" s="138" t="s">
        <v>102</v>
      </c>
      <c r="Z74" s="138" t="s">
        <v>102</v>
      </c>
      <c r="AA74" s="138" t="s">
        <v>102</v>
      </c>
      <c r="AB74" s="138" t="s">
        <v>102</v>
      </c>
      <c r="AC74" s="141" t="s">
        <v>102</v>
      </c>
      <c r="AD74" s="138" t="s">
        <v>102</v>
      </c>
      <c r="AE74" s="138" t="s">
        <v>102</v>
      </c>
      <c r="AF74" s="138" t="s">
        <v>102</v>
      </c>
      <c r="AG74" s="138" t="s">
        <v>102</v>
      </c>
      <c r="AH74" s="138" t="s">
        <v>102</v>
      </c>
      <c r="AI74" s="140" t="s">
        <v>102</v>
      </c>
      <c r="AJ74" s="140" t="s">
        <v>102</v>
      </c>
      <c r="AK74" s="138" t="s">
        <v>102</v>
      </c>
      <c r="AL74" s="141" t="s">
        <v>102</v>
      </c>
      <c r="AM74" s="141" t="s">
        <v>102</v>
      </c>
      <c r="AN74" s="140" t="s">
        <v>102</v>
      </c>
      <c r="AO74" s="138" t="s">
        <v>102</v>
      </c>
      <c r="AP74" s="138" t="s">
        <v>102</v>
      </c>
      <c r="AQ74" s="139"/>
      <c r="AR74" s="138"/>
      <c r="AS74" s="138"/>
      <c r="AT74" s="138"/>
      <c r="AU74" s="138"/>
      <c r="AV74" s="138"/>
    </row>
    <row r="75" spans="1:48">
      <c r="A75" s="143" t="s">
        <v>102</v>
      </c>
      <c r="B75" s="143" t="s">
        <v>102</v>
      </c>
      <c r="C75" s="143" t="s">
        <v>102</v>
      </c>
      <c r="D75" s="142" t="s">
        <v>102</v>
      </c>
      <c r="E75" s="138" t="s">
        <v>102</v>
      </c>
      <c r="F75" s="138" t="s">
        <v>102</v>
      </c>
      <c r="G75" s="138" t="s">
        <v>102</v>
      </c>
      <c r="H75" s="138" t="s">
        <v>102</v>
      </c>
      <c r="I75" s="138" t="s">
        <v>102</v>
      </c>
      <c r="J75" s="138" t="s">
        <v>102</v>
      </c>
      <c r="K75" s="138" t="s">
        <v>102</v>
      </c>
      <c r="L75" s="138" t="s">
        <v>102</v>
      </c>
      <c r="M75" s="138" t="s">
        <v>102</v>
      </c>
      <c r="N75" s="138" t="s">
        <v>102</v>
      </c>
      <c r="O75" s="138" t="s">
        <v>102</v>
      </c>
      <c r="P75" s="138" t="s">
        <v>102</v>
      </c>
      <c r="Q75" s="138" t="s">
        <v>102</v>
      </c>
      <c r="R75" s="138" t="s">
        <v>102</v>
      </c>
      <c r="S75" s="138" t="s">
        <v>102</v>
      </c>
      <c r="T75" s="138" t="s">
        <v>102</v>
      </c>
      <c r="U75" s="138" t="s">
        <v>102</v>
      </c>
      <c r="V75" s="138" t="s">
        <v>102</v>
      </c>
      <c r="W75" s="138" t="s">
        <v>102</v>
      </c>
      <c r="X75" s="138" t="s">
        <v>102</v>
      </c>
      <c r="Y75" s="138" t="s">
        <v>102</v>
      </c>
      <c r="Z75" s="138" t="s">
        <v>102</v>
      </c>
      <c r="AA75" s="138" t="s">
        <v>102</v>
      </c>
      <c r="AB75" s="138" t="s">
        <v>102</v>
      </c>
      <c r="AC75" s="141" t="s">
        <v>102</v>
      </c>
      <c r="AD75" s="138" t="s">
        <v>102</v>
      </c>
      <c r="AE75" s="138" t="s">
        <v>102</v>
      </c>
      <c r="AF75" s="138" t="s">
        <v>102</v>
      </c>
      <c r="AG75" s="138" t="s">
        <v>102</v>
      </c>
      <c r="AH75" s="138" t="s">
        <v>102</v>
      </c>
      <c r="AI75" s="140" t="s">
        <v>102</v>
      </c>
      <c r="AJ75" s="140" t="s">
        <v>102</v>
      </c>
      <c r="AK75" s="138" t="s">
        <v>102</v>
      </c>
      <c r="AL75" s="141" t="s">
        <v>102</v>
      </c>
      <c r="AM75" s="141" t="s">
        <v>102</v>
      </c>
      <c r="AN75" s="140" t="s">
        <v>102</v>
      </c>
      <c r="AO75" s="138" t="s">
        <v>102</v>
      </c>
      <c r="AP75" s="138" t="s">
        <v>102</v>
      </c>
      <c r="AQ75" s="139"/>
      <c r="AR75" s="138"/>
      <c r="AS75" s="138"/>
      <c r="AT75" s="138"/>
      <c r="AU75" s="138"/>
      <c r="AV75" s="138"/>
    </row>
    <row r="76" spans="1:48">
      <c r="A76" s="143" t="s">
        <v>102</v>
      </c>
      <c r="B76" s="143" t="s">
        <v>102</v>
      </c>
      <c r="C76" s="143" t="s">
        <v>102</v>
      </c>
      <c r="D76" s="142" t="s">
        <v>102</v>
      </c>
      <c r="E76" s="138" t="s">
        <v>102</v>
      </c>
      <c r="F76" s="138" t="s">
        <v>102</v>
      </c>
      <c r="G76" s="138" t="s">
        <v>102</v>
      </c>
      <c r="H76" s="138" t="s">
        <v>102</v>
      </c>
      <c r="I76" s="138" t="s">
        <v>102</v>
      </c>
      <c r="J76" s="138" t="s">
        <v>102</v>
      </c>
      <c r="K76" s="138" t="s">
        <v>102</v>
      </c>
      <c r="L76" s="138" t="s">
        <v>102</v>
      </c>
      <c r="M76" s="138" t="s">
        <v>102</v>
      </c>
      <c r="N76" s="138" t="s">
        <v>102</v>
      </c>
      <c r="O76" s="138" t="s">
        <v>102</v>
      </c>
      <c r="P76" s="138" t="s">
        <v>102</v>
      </c>
      <c r="Q76" s="138" t="s">
        <v>102</v>
      </c>
      <c r="R76" s="138" t="s">
        <v>102</v>
      </c>
      <c r="S76" s="138" t="s">
        <v>102</v>
      </c>
      <c r="T76" s="138" t="s">
        <v>102</v>
      </c>
      <c r="U76" s="138" t="s">
        <v>102</v>
      </c>
      <c r="V76" s="138" t="s">
        <v>102</v>
      </c>
      <c r="W76" s="138" t="s">
        <v>102</v>
      </c>
      <c r="X76" s="138" t="s">
        <v>102</v>
      </c>
      <c r="Y76" s="138" t="s">
        <v>102</v>
      </c>
      <c r="Z76" s="138" t="s">
        <v>102</v>
      </c>
      <c r="AA76" s="138" t="s">
        <v>102</v>
      </c>
      <c r="AB76" s="138" t="s">
        <v>102</v>
      </c>
      <c r="AC76" s="141" t="s">
        <v>102</v>
      </c>
      <c r="AD76" s="138" t="s">
        <v>102</v>
      </c>
      <c r="AE76" s="138" t="s">
        <v>102</v>
      </c>
      <c r="AF76" s="138" t="s">
        <v>102</v>
      </c>
      <c r="AG76" s="138" t="s">
        <v>102</v>
      </c>
      <c r="AH76" s="138" t="s">
        <v>102</v>
      </c>
      <c r="AI76" s="140" t="s">
        <v>102</v>
      </c>
      <c r="AJ76" s="140" t="s">
        <v>102</v>
      </c>
      <c r="AK76" s="138" t="s">
        <v>102</v>
      </c>
      <c r="AL76" s="141" t="s">
        <v>102</v>
      </c>
      <c r="AM76" s="141" t="s">
        <v>102</v>
      </c>
      <c r="AN76" s="140" t="s">
        <v>102</v>
      </c>
      <c r="AO76" s="138" t="s">
        <v>102</v>
      </c>
      <c r="AP76" s="138" t="s">
        <v>102</v>
      </c>
      <c r="AQ76" s="139"/>
      <c r="AR76" s="138"/>
      <c r="AS76" s="138"/>
      <c r="AT76" s="138"/>
      <c r="AU76" s="138"/>
      <c r="AV76" s="138"/>
    </row>
    <row r="77" spans="1:48">
      <c r="A77" s="143" t="s">
        <v>102</v>
      </c>
      <c r="B77" s="143" t="s">
        <v>102</v>
      </c>
      <c r="C77" s="143" t="s">
        <v>102</v>
      </c>
      <c r="D77" s="142" t="s">
        <v>102</v>
      </c>
      <c r="E77" s="138" t="s">
        <v>102</v>
      </c>
      <c r="F77" s="138" t="s">
        <v>102</v>
      </c>
      <c r="G77" s="138" t="s">
        <v>102</v>
      </c>
      <c r="H77" s="138" t="s">
        <v>102</v>
      </c>
      <c r="I77" s="138" t="s">
        <v>102</v>
      </c>
      <c r="J77" s="138" t="s">
        <v>102</v>
      </c>
      <c r="K77" s="138" t="s">
        <v>102</v>
      </c>
      <c r="L77" s="138" t="s">
        <v>102</v>
      </c>
      <c r="M77" s="138" t="s">
        <v>102</v>
      </c>
      <c r="N77" s="138" t="s">
        <v>102</v>
      </c>
      <c r="O77" s="138" t="s">
        <v>102</v>
      </c>
      <c r="P77" s="138" t="s">
        <v>102</v>
      </c>
      <c r="Q77" s="138" t="s">
        <v>102</v>
      </c>
      <c r="R77" s="138" t="s">
        <v>102</v>
      </c>
      <c r="S77" s="138" t="s">
        <v>102</v>
      </c>
      <c r="T77" s="138" t="s">
        <v>102</v>
      </c>
      <c r="U77" s="138" t="s">
        <v>102</v>
      </c>
      <c r="V77" s="138" t="s">
        <v>102</v>
      </c>
      <c r="W77" s="138" t="s">
        <v>102</v>
      </c>
      <c r="X77" s="138" t="s">
        <v>102</v>
      </c>
      <c r="Y77" s="138" t="s">
        <v>102</v>
      </c>
      <c r="Z77" s="138" t="s">
        <v>102</v>
      </c>
      <c r="AA77" s="138" t="s">
        <v>102</v>
      </c>
      <c r="AB77" s="138" t="s">
        <v>102</v>
      </c>
      <c r="AC77" s="141" t="s">
        <v>102</v>
      </c>
      <c r="AD77" s="138" t="s">
        <v>102</v>
      </c>
      <c r="AE77" s="138" t="s">
        <v>102</v>
      </c>
      <c r="AF77" s="138" t="s">
        <v>102</v>
      </c>
      <c r="AG77" s="138" t="s">
        <v>102</v>
      </c>
      <c r="AH77" s="138" t="s">
        <v>102</v>
      </c>
      <c r="AI77" s="140" t="s">
        <v>102</v>
      </c>
      <c r="AJ77" s="140" t="s">
        <v>102</v>
      </c>
      <c r="AK77" s="138" t="s">
        <v>102</v>
      </c>
      <c r="AL77" s="141" t="s">
        <v>102</v>
      </c>
      <c r="AM77" s="141" t="s">
        <v>102</v>
      </c>
      <c r="AN77" s="140" t="s">
        <v>102</v>
      </c>
      <c r="AO77" s="138" t="s">
        <v>102</v>
      </c>
      <c r="AP77" s="138" t="s">
        <v>102</v>
      </c>
      <c r="AQ77" s="139"/>
      <c r="AR77" s="138"/>
      <c r="AS77" s="138"/>
      <c r="AT77" s="138"/>
      <c r="AU77" s="138"/>
      <c r="AV77" s="138"/>
    </row>
    <row r="78" spans="1:48">
      <c r="A78" s="143" t="s">
        <v>102</v>
      </c>
      <c r="B78" s="143" t="s">
        <v>102</v>
      </c>
      <c r="C78" s="143" t="s">
        <v>102</v>
      </c>
      <c r="D78" s="142" t="s">
        <v>102</v>
      </c>
      <c r="E78" s="138" t="s">
        <v>102</v>
      </c>
      <c r="F78" s="138" t="s">
        <v>102</v>
      </c>
      <c r="G78" s="138" t="s">
        <v>102</v>
      </c>
      <c r="H78" s="138" t="s">
        <v>102</v>
      </c>
      <c r="I78" s="138" t="s">
        <v>102</v>
      </c>
      <c r="J78" s="138" t="s">
        <v>102</v>
      </c>
      <c r="K78" s="138" t="s">
        <v>102</v>
      </c>
      <c r="L78" s="138" t="s">
        <v>102</v>
      </c>
      <c r="M78" s="138" t="s">
        <v>102</v>
      </c>
      <c r="N78" s="138" t="s">
        <v>102</v>
      </c>
      <c r="O78" s="138" t="s">
        <v>102</v>
      </c>
      <c r="P78" s="138" t="s">
        <v>102</v>
      </c>
      <c r="Q78" s="138" t="s">
        <v>102</v>
      </c>
      <c r="R78" s="138" t="s">
        <v>102</v>
      </c>
      <c r="S78" s="138" t="s">
        <v>102</v>
      </c>
      <c r="T78" s="138" t="s">
        <v>102</v>
      </c>
      <c r="U78" s="138" t="s">
        <v>102</v>
      </c>
      <c r="V78" s="138" t="s">
        <v>102</v>
      </c>
      <c r="W78" s="138" t="s">
        <v>102</v>
      </c>
      <c r="X78" s="138" t="s">
        <v>102</v>
      </c>
      <c r="Y78" s="138" t="s">
        <v>102</v>
      </c>
      <c r="Z78" s="138" t="s">
        <v>102</v>
      </c>
      <c r="AA78" s="138" t="s">
        <v>102</v>
      </c>
      <c r="AB78" s="138" t="s">
        <v>102</v>
      </c>
      <c r="AC78" s="141" t="s">
        <v>102</v>
      </c>
      <c r="AD78" s="138" t="s">
        <v>102</v>
      </c>
      <c r="AE78" s="138" t="s">
        <v>102</v>
      </c>
      <c r="AF78" s="138" t="s">
        <v>102</v>
      </c>
      <c r="AG78" s="138" t="s">
        <v>102</v>
      </c>
      <c r="AH78" s="138" t="s">
        <v>102</v>
      </c>
      <c r="AI78" s="140" t="s">
        <v>102</v>
      </c>
      <c r="AJ78" s="140" t="s">
        <v>102</v>
      </c>
      <c r="AK78" s="138" t="s">
        <v>102</v>
      </c>
      <c r="AL78" s="141" t="s">
        <v>102</v>
      </c>
      <c r="AM78" s="141" t="s">
        <v>102</v>
      </c>
      <c r="AN78" s="140" t="s">
        <v>102</v>
      </c>
      <c r="AO78" s="138" t="s">
        <v>102</v>
      </c>
      <c r="AP78" s="138" t="s">
        <v>102</v>
      </c>
      <c r="AQ78" s="139"/>
      <c r="AR78" s="138"/>
      <c r="AS78" s="138"/>
      <c r="AT78" s="138"/>
      <c r="AU78" s="138"/>
      <c r="AV78" s="138"/>
    </row>
    <row r="79" spans="1:48">
      <c r="A79" s="143" t="s">
        <v>102</v>
      </c>
      <c r="B79" s="143" t="s">
        <v>102</v>
      </c>
      <c r="C79" s="143" t="s">
        <v>102</v>
      </c>
      <c r="D79" s="142" t="s">
        <v>102</v>
      </c>
      <c r="E79" s="138" t="s">
        <v>102</v>
      </c>
      <c r="F79" s="138" t="s">
        <v>102</v>
      </c>
      <c r="G79" s="138" t="s">
        <v>102</v>
      </c>
      <c r="H79" s="138" t="s">
        <v>102</v>
      </c>
      <c r="I79" s="138" t="s">
        <v>102</v>
      </c>
      <c r="J79" s="138" t="s">
        <v>102</v>
      </c>
      <c r="K79" s="138" t="s">
        <v>102</v>
      </c>
      <c r="L79" s="138" t="s">
        <v>102</v>
      </c>
      <c r="M79" s="138" t="s">
        <v>102</v>
      </c>
      <c r="N79" s="138" t="s">
        <v>102</v>
      </c>
      <c r="O79" s="138" t="s">
        <v>102</v>
      </c>
      <c r="P79" s="138" t="s">
        <v>102</v>
      </c>
      <c r="Q79" s="138" t="s">
        <v>102</v>
      </c>
      <c r="R79" s="138" t="s">
        <v>102</v>
      </c>
      <c r="S79" s="138" t="s">
        <v>102</v>
      </c>
      <c r="T79" s="138" t="s">
        <v>102</v>
      </c>
      <c r="U79" s="138" t="s">
        <v>102</v>
      </c>
      <c r="V79" s="138" t="s">
        <v>102</v>
      </c>
      <c r="W79" s="138" t="s">
        <v>102</v>
      </c>
      <c r="X79" s="138" t="s">
        <v>102</v>
      </c>
      <c r="Y79" s="138" t="s">
        <v>102</v>
      </c>
      <c r="Z79" s="138" t="s">
        <v>102</v>
      </c>
      <c r="AA79" s="138" t="s">
        <v>102</v>
      </c>
      <c r="AB79" s="138" t="s">
        <v>102</v>
      </c>
      <c r="AC79" s="141" t="s">
        <v>102</v>
      </c>
      <c r="AD79" s="138" t="s">
        <v>102</v>
      </c>
      <c r="AE79" s="138" t="s">
        <v>102</v>
      </c>
      <c r="AF79" s="138" t="s">
        <v>102</v>
      </c>
      <c r="AG79" s="138" t="s">
        <v>102</v>
      </c>
      <c r="AH79" s="138" t="s">
        <v>102</v>
      </c>
      <c r="AI79" s="140" t="s">
        <v>102</v>
      </c>
      <c r="AJ79" s="140" t="s">
        <v>102</v>
      </c>
      <c r="AK79" s="138" t="s">
        <v>102</v>
      </c>
      <c r="AL79" s="141" t="s">
        <v>102</v>
      </c>
      <c r="AM79" s="141" t="s">
        <v>102</v>
      </c>
      <c r="AN79" s="140" t="s">
        <v>102</v>
      </c>
      <c r="AO79" s="138" t="s">
        <v>102</v>
      </c>
      <c r="AP79" s="138" t="s">
        <v>102</v>
      </c>
      <c r="AQ79" s="139"/>
      <c r="AR79" s="138"/>
      <c r="AS79" s="138"/>
      <c r="AT79" s="138"/>
      <c r="AU79" s="138"/>
      <c r="AV79" s="138"/>
    </row>
    <row r="80" spans="1:48">
      <c r="A80" s="143" t="s">
        <v>102</v>
      </c>
      <c r="B80" s="143" t="s">
        <v>102</v>
      </c>
      <c r="C80" s="143" t="s">
        <v>102</v>
      </c>
      <c r="D80" s="142" t="s">
        <v>102</v>
      </c>
      <c r="E80" s="138" t="s">
        <v>102</v>
      </c>
      <c r="F80" s="138" t="s">
        <v>102</v>
      </c>
      <c r="G80" s="138" t="s">
        <v>102</v>
      </c>
      <c r="H80" s="138" t="s">
        <v>102</v>
      </c>
      <c r="I80" s="138" t="s">
        <v>102</v>
      </c>
      <c r="J80" s="138" t="s">
        <v>102</v>
      </c>
      <c r="K80" s="138" t="s">
        <v>102</v>
      </c>
      <c r="L80" s="138" t="s">
        <v>102</v>
      </c>
      <c r="M80" s="138" t="s">
        <v>102</v>
      </c>
      <c r="N80" s="138" t="s">
        <v>102</v>
      </c>
      <c r="O80" s="138" t="s">
        <v>102</v>
      </c>
      <c r="P80" s="138" t="s">
        <v>102</v>
      </c>
      <c r="Q80" s="138" t="s">
        <v>102</v>
      </c>
      <c r="R80" s="138" t="s">
        <v>102</v>
      </c>
      <c r="S80" s="138" t="s">
        <v>102</v>
      </c>
      <c r="T80" s="138" t="s">
        <v>102</v>
      </c>
      <c r="U80" s="138" t="s">
        <v>102</v>
      </c>
      <c r="V80" s="138" t="s">
        <v>102</v>
      </c>
      <c r="W80" s="138" t="s">
        <v>102</v>
      </c>
      <c r="X80" s="138" t="s">
        <v>102</v>
      </c>
      <c r="Y80" s="138" t="s">
        <v>102</v>
      </c>
      <c r="Z80" s="138" t="s">
        <v>102</v>
      </c>
      <c r="AA80" s="138" t="s">
        <v>102</v>
      </c>
      <c r="AB80" s="138" t="s">
        <v>102</v>
      </c>
      <c r="AC80" s="141" t="s">
        <v>102</v>
      </c>
      <c r="AD80" s="138" t="s">
        <v>102</v>
      </c>
      <c r="AE80" s="138" t="s">
        <v>102</v>
      </c>
      <c r="AF80" s="138" t="s">
        <v>102</v>
      </c>
      <c r="AG80" s="138" t="s">
        <v>102</v>
      </c>
      <c r="AH80" s="138" t="s">
        <v>102</v>
      </c>
      <c r="AI80" s="140" t="s">
        <v>102</v>
      </c>
      <c r="AJ80" s="140" t="s">
        <v>102</v>
      </c>
      <c r="AK80" s="138" t="s">
        <v>102</v>
      </c>
      <c r="AL80" s="141" t="s">
        <v>102</v>
      </c>
      <c r="AM80" s="141" t="s">
        <v>102</v>
      </c>
      <c r="AN80" s="140" t="s">
        <v>102</v>
      </c>
      <c r="AO80" s="138" t="s">
        <v>102</v>
      </c>
      <c r="AP80" s="138" t="s">
        <v>102</v>
      </c>
      <c r="AQ80" s="139"/>
      <c r="AR80" s="138"/>
      <c r="AS80" s="138"/>
      <c r="AT80" s="138"/>
      <c r="AU80" s="138"/>
      <c r="AV80" s="138"/>
    </row>
    <row r="81" spans="1:48">
      <c r="A81" s="143" t="s">
        <v>102</v>
      </c>
      <c r="B81" s="143" t="s">
        <v>102</v>
      </c>
      <c r="C81" s="143" t="s">
        <v>102</v>
      </c>
      <c r="D81" s="142" t="s">
        <v>102</v>
      </c>
      <c r="E81" s="138" t="s">
        <v>102</v>
      </c>
      <c r="F81" s="138" t="s">
        <v>102</v>
      </c>
      <c r="G81" s="138" t="s">
        <v>102</v>
      </c>
      <c r="H81" s="138" t="s">
        <v>102</v>
      </c>
      <c r="I81" s="138" t="s">
        <v>102</v>
      </c>
      <c r="J81" s="138" t="s">
        <v>102</v>
      </c>
      <c r="K81" s="138" t="s">
        <v>102</v>
      </c>
      <c r="L81" s="138" t="s">
        <v>102</v>
      </c>
      <c r="M81" s="138" t="s">
        <v>102</v>
      </c>
      <c r="N81" s="138" t="s">
        <v>102</v>
      </c>
      <c r="O81" s="138" t="s">
        <v>102</v>
      </c>
      <c r="P81" s="138" t="s">
        <v>102</v>
      </c>
      <c r="Q81" s="138" t="s">
        <v>102</v>
      </c>
      <c r="R81" s="138" t="s">
        <v>102</v>
      </c>
      <c r="S81" s="138" t="s">
        <v>102</v>
      </c>
      <c r="T81" s="138" t="s">
        <v>102</v>
      </c>
      <c r="U81" s="138" t="s">
        <v>102</v>
      </c>
      <c r="V81" s="138" t="s">
        <v>102</v>
      </c>
      <c r="W81" s="138" t="s">
        <v>102</v>
      </c>
      <c r="X81" s="138" t="s">
        <v>102</v>
      </c>
      <c r="Y81" s="138" t="s">
        <v>102</v>
      </c>
      <c r="Z81" s="138" t="s">
        <v>102</v>
      </c>
      <c r="AA81" s="138" t="s">
        <v>102</v>
      </c>
      <c r="AB81" s="138" t="s">
        <v>102</v>
      </c>
      <c r="AC81" s="141" t="s">
        <v>102</v>
      </c>
      <c r="AD81" s="138" t="s">
        <v>102</v>
      </c>
      <c r="AE81" s="138" t="s">
        <v>102</v>
      </c>
      <c r="AF81" s="138" t="s">
        <v>102</v>
      </c>
      <c r="AG81" s="138" t="s">
        <v>102</v>
      </c>
      <c r="AH81" s="138" t="s">
        <v>102</v>
      </c>
      <c r="AI81" s="140" t="s">
        <v>102</v>
      </c>
      <c r="AJ81" s="140" t="s">
        <v>102</v>
      </c>
      <c r="AK81" s="138" t="s">
        <v>102</v>
      </c>
      <c r="AL81" s="141" t="s">
        <v>102</v>
      </c>
      <c r="AM81" s="141" t="s">
        <v>102</v>
      </c>
      <c r="AN81" s="140" t="s">
        <v>102</v>
      </c>
      <c r="AO81" s="138" t="s">
        <v>102</v>
      </c>
      <c r="AP81" s="138" t="s">
        <v>102</v>
      </c>
      <c r="AQ81" s="139"/>
      <c r="AR81" s="138"/>
      <c r="AS81" s="138"/>
      <c r="AT81" s="138"/>
      <c r="AU81" s="138"/>
      <c r="AV81" s="138"/>
    </row>
    <row r="82" spans="1:48">
      <c r="A82" s="143" t="s">
        <v>102</v>
      </c>
      <c r="B82" s="143" t="s">
        <v>102</v>
      </c>
      <c r="C82" s="143" t="s">
        <v>102</v>
      </c>
      <c r="D82" s="142" t="s">
        <v>102</v>
      </c>
      <c r="E82" s="138" t="s">
        <v>102</v>
      </c>
      <c r="F82" s="138" t="s">
        <v>102</v>
      </c>
      <c r="G82" s="138" t="s">
        <v>102</v>
      </c>
      <c r="H82" s="138" t="s">
        <v>102</v>
      </c>
      <c r="I82" s="138" t="s">
        <v>102</v>
      </c>
      <c r="J82" s="138" t="s">
        <v>102</v>
      </c>
      <c r="K82" s="138" t="s">
        <v>102</v>
      </c>
      <c r="L82" s="138" t="s">
        <v>102</v>
      </c>
      <c r="M82" s="138" t="s">
        <v>102</v>
      </c>
      <c r="N82" s="138" t="s">
        <v>102</v>
      </c>
      <c r="O82" s="138" t="s">
        <v>102</v>
      </c>
      <c r="P82" s="138" t="s">
        <v>102</v>
      </c>
      <c r="Q82" s="138" t="s">
        <v>102</v>
      </c>
      <c r="R82" s="138" t="s">
        <v>102</v>
      </c>
      <c r="S82" s="138" t="s">
        <v>102</v>
      </c>
      <c r="T82" s="138" t="s">
        <v>102</v>
      </c>
      <c r="U82" s="138" t="s">
        <v>102</v>
      </c>
      <c r="V82" s="138" t="s">
        <v>102</v>
      </c>
      <c r="W82" s="138" t="s">
        <v>102</v>
      </c>
      <c r="X82" s="138" t="s">
        <v>102</v>
      </c>
      <c r="Y82" s="138" t="s">
        <v>102</v>
      </c>
      <c r="Z82" s="138" t="s">
        <v>102</v>
      </c>
      <c r="AA82" s="138" t="s">
        <v>102</v>
      </c>
      <c r="AB82" s="138" t="s">
        <v>102</v>
      </c>
      <c r="AC82" s="141" t="s">
        <v>102</v>
      </c>
      <c r="AD82" s="138" t="s">
        <v>102</v>
      </c>
      <c r="AE82" s="138" t="s">
        <v>102</v>
      </c>
      <c r="AF82" s="138" t="s">
        <v>102</v>
      </c>
      <c r="AG82" s="138" t="s">
        <v>102</v>
      </c>
      <c r="AH82" s="138" t="s">
        <v>102</v>
      </c>
      <c r="AI82" s="140" t="s">
        <v>102</v>
      </c>
      <c r="AJ82" s="140" t="s">
        <v>102</v>
      </c>
      <c r="AK82" s="138" t="s">
        <v>102</v>
      </c>
      <c r="AL82" s="141" t="s">
        <v>102</v>
      </c>
      <c r="AM82" s="141" t="s">
        <v>102</v>
      </c>
      <c r="AN82" s="140" t="s">
        <v>102</v>
      </c>
      <c r="AO82" s="138" t="s">
        <v>102</v>
      </c>
      <c r="AP82" s="138" t="s">
        <v>102</v>
      </c>
      <c r="AQ82" s="139"/>
      <c r="AR82" s="138"/>
      <c r="AS82" s="138"/>
      <c r="AT82" s="138"/>
      <c r="AU82" s="138"/>
      <c r="AV82" s="138"/>
    </row>
    <row r="83" spans="1:48">
      <c r="A83" s="143" t="s">
        <v>102</v>
      </c>
      <c r="B83" s="143" t="s">
        <v>102</v>
      </c>
      <c r="C83" s="143" t="s">
        <v>102</v>
      </c>
      <c r="D83" s="142" t="s">
        <v>102</v>
      </c>
      <c r="E83" s="138" t="s">
        <v>102</v>
      </c>
      <c r="F83" s="138" t="s">
        <v>102</v>
      </c>
      <c r="G83" s="138" t="s">
        <v>102</v>
      </c>
      <c r="H83" s="138" t="s">
        <v>102</v>
      </c>
      <c r="I83" s="138" t="s">
        <v>102</v>
      </c>
      <c r="J83" s="138" t="s">
        <v>102</v>
      </c>
      <c r="K83" s="138" t="s">
        <v>102</v>
      </c>
      <c r="L83" s="138" t="s">
        <v>102</v>
      </c>
      <c r="M83" s="138" t="s">
        <v>102</v>
      </c>
      <c r="N83" s="138" t="s">
        <v>102</v>
      </c>
      <c r="O83" s="138" t="s">
        <v>102</v>
      </c>
      <c r="P83" s="138" t="s">
        <v>102</v>
      </c>
      <c r="Q83" s="138" t="s">
        <v>102</v>
      </c>
      <c r="R83" s="138" t="s">
        <v>102</v>
      </c>
      <c r="S83" s="138" t="s">
        <v>102</v>
      </c>
      <c r="T83" s="138" t="s">
        <v>102</v>
      </c>
      <c r="U83" s="138" t="s">
        <v>102</v>
      </c>
      <c r="V83" s="138" t="s">
        <v>102</v>
      </c>
      <c r="W83" s="138" t="s">
        <v>102</v>
      </c>
      <c r="X83" s="138" t="s">
        <v>102</v>
      </c>
      <c r="Y83" s="138" t="s">
        <v>102</v>
      </c>
      <c r="Z83" s="138" t="s">
        <v>102</v>
      </c>
      <c r="AA83" s="138" t="s">
        <v>102</v>
      </c>
      <c r="AB83" s="138" t="s">
        <v>102</v>
      </c>
      <c r="AC83" s="141" t="s">
        <v>102</v>
      </c>
      <c r="AD83" s="138" t="s">
        <v>102</v>
      </c>
      <c r="AE83" s="138" t="s">
        <v>102</v>
      </c>
      <c r="AF83" s="138" t="s">
        <v>102</v>
      </c>
      <c r="AG83" s="138" t="s">
        <v>102</v>
      </c>
      <c r="AH83" s="138" t="s">
        <v>102</v>
      </c>
      <c r="AI83" s="140" t="s">
        <v>102</v>
      </c>
      <c r="AJ83" s="140" t="s">
        <v>102</v>
      </c>
      <c r="AK83" s="138" t="s">
        <v>102</v>
      </c>
      <c r="AL83" s="141" t="s">
        <v>102</v>
      </c>
      <c r="AM83" s="141" t="s">
        <v>102</v>
      </c>
      <c r="AN83" s="140" t="s">
        <v>102</v>
      </c>
      <c r="AO83" s="138" t="s">
        <v>102</v>
      </c>
      <c r="AP83" s="138" t="s">
        <v>102</v>
      </c>
      <c r="AQ83" s="139"/>
      <c r="AR83" s="138"/>
      <c r="AS83" s="138"/>
      <c r="AT83" s="138"/>
      <c r="AU83" s="138"/>
      <c r="AV83" s="138"/>
    </row>
    <row r="84" spans="1:48">
      <c r="A84" s="143" t="s">
        <v>102</v>
      </c>
      <c r="B84" s="143" t="s">
        <v>102</v>
      </c>
      <c r="C84" s="143" t="s">
        <v>102</v>
      </c>
      <c r="D84" s="142" t="s">
        <v>102</v>
      </c>
      <c r="E84" s="138" t="s">
        <v>102</v>
      </c>
      <c r="F84" s="138" t="s">
        <v>102</v>
      </c>
      <c r="G84" s="138" t="s">
        <v>102</v>
      </c>
      <c r="H84" s="138" t="s">
        <v>102</v>
      </c>
      <c r="I84" s="138" t="s">
        <v>102</v>
      </c>
      <c r="J84" s="138" t="s">
        <v>102</v>
      </c>
      <c r="K84" s="138" t="s">
        <v>102</v>
      </c>
      <c r="L84" s="138" t="s">
        <v>102</v>
      </c>
      <c r="M84" s="138" t="s">
        <v>102</v>
      </c>
      <c r="N84" s="138" t="s">
        <v>102</v>
      </c>
      <c r="O84" s="138" t="s">
        <v>102</v>
      </c>
      <c r="P84" s="138" t="s">
        <v>102</v>
      </c>
      <c r="Q84" s="138" t="s">
        <v>102</v>
      </c>
      <c r="R84" s="138" t="s">
        <v>102</v>
      </c>
      <c r="S84" s="138" t="s">
        <v>102</v>
      </c>
      <c r="T84" s="138" t="s">
        <v>102</v>
      </c>
      <c r="U84" s="138" t="s">
        <v>102</v>
      </c>
      <c r="V84" s="138" t="s">
        <v>102</v>
      </c>
      <c r="W84" s="138" t="s">
        <v>102</v>
      </c>
      <c r="X84" s="138" t="s">
        <v>102</v>
      </c>
      <c r="Y84" s="138" t="s">
        <v>102</v>
      </c>
      <c r="Z84" s="138" t="s">
        <v>102</v>
      </c>
      <c r="AA84" s="138" t="s">
        <v>102</v>
      </c>
      <c r="AB84" s="138" t="s">
        <v>102</v>
      </c>
      <c r="AC84" s="141" t="s">
        <v>102</v>
      </c>
      <c r="AD84" s="138" t="s">
        <v>102</v>
      </c>
      <c r="AE84" s="138" t="s">
        <v>102</v>
      </c>
      <c r="AF84" s="138" t="s">
        <v>102</v>
      </c>
      <c r="AG84" s="138" t="s">
        <v>102</v>
      </c>
      <c r="AH84" s="138" t="s">
        <v>102</v>
      </c>
      <c r="AI84" s="140" t="s">
        <v>102</v>
      </c>
      <c r="AJ84" s="140" t="s">
        <v>102</v>
      </c>
      <c r="AK84" s="138" t="s">
        <v>102</v>
      </c>
      <c r="AL84" s="141" t="s">
        <v>102</v>
      </c>
      <c r="AM84" s="141" t="s">
        <v>102</v>
      </c>
      <c r="AN84" s="140" t="s">
        <v>102</v>
      </c>
      <c r="AO84" s="138" t="s">
        <v>102</v>
      </c>
      <c r="AP84" s="138" t="s">
        <v>102</v>
      </c>
      <c r="AQ84" s="139"/>
      <c r="AR84" s="138"/>
      <c r="AS84" s="138"/>
      <c r="AT84" s="138"/>
      <c r="AU84" s="138"/>
      <c r="AV84" s="138"/>
    </row>
    <row r="85" spans="1:48">
      <c r="A85" s="143" t="s">
        <v>102</v>
      </c>
      <c r="B85" s="143" t="s">
        <v>102</v>
      </c>
      <c r="C85" s="143" t="s">
        <v>102</v>
      </c>
      <c r="D85" s="142" t="s">
        <v>102</v>
      </c>
      <c r="E85" s="138" t="s">
        <v>102</v>
      </c>
      <c r="F85" s="138" t="s">
        <v>102</v>
      </c>
      <c r="G85" s="138" t="s">
        <v>102</v>
      </c>
      <c r="H85" s="138" t="s">
        <v>102</v>
      </c>
      <c r="I85" s="138" t="s">
        <v>102</v>
      </c>
      <c r="J85" s="138" t="s">
        <v>102</v>
      </c>
      <c r="K85" s="138" t="s">
        <v>102</v>
      </c>
      <c r="L85" s="138" t="s">
        <v>102</v>
      </c>
      <c r="M85" s="138" t="s">
        <v>102</v>
      </c>
      <c r="N85" s="138" t="s">
        <v>102</v>
      </c>
      <c r="O85" s="138" t="s">
        <v>102</v>
      </c>
      <c r="P85" s="138" t="s">
        <v>102</v>
      </c>
      <c r="Q85" s="138" t="s">
        <v>102</v>
      </c>
      <c r="R85" s="138" t="s">
        <v>102</v>
      </c>
      <c r="S85" s="138" t="s">
        <v>102</v>
      </c>
      <c r="T85" s="138" t="s">
        <v>102</v>
      </c>
      <c r="U85" s="138" t="s">
        <v>102</v>
      </c>
      <c r="V85" s="138" t="s">
        <v>102</v>
      </c>
      <c r="W85" s="138" t="s">
        <v>102</v>
      </c>
      <c r="X85" s="138" t="s">
        <v>102</v>
      </c>
      <c r="Y85" s="138" t="s">
        <v>102</v>
      </c>
      <c r="Z85" s="138" t="s">
        <v>102</v>
      </c>
      <c r="AA85" s="138" t="s">
        <v>102</v>
      </c>
      <c r="AB85" s="138" t="s">
        <v>102</v>
      </c>
      <c r="AC85" s="141" t="s">
        <v>102</v>
      </c>
      <c r="AD85" s="138" t="s">
        <v>102</v>
      </c>
      <c r="AE85" s="138" t="s">
        <v>102</v>
      </c>
      <c r="AF85" s="138" t="s">
        <v>102</v>
      </c>
      <c r="AG85" s="138" t="s">
        <v>102</v>
      </c>
      <c r="AH85" s="138" t="s">
        <v>102</v>
      </c>
      <c r="AI85" s="140" t="s">
        <v>102</v>
      </c>
      <c r="AJ85" s="140" t="s">
        <v>102</v>
      </c>
      <c r="AK85" s="138" t="s">
        <v>102</v>
      </c>
      <c r="AL85" s="141" t="s">
        <v>102</v>
      </c>
      <c r="AM85" s="141" t="s">
        <v>102</v>
      </c>
      <c r="AN85" s="140" t="s">
        <v>102</v>
      </c>
      <c r="AO85" s="138" t="s">
        <v>102</v>
      </c>
      <c r="AP85" s="138" t="s">
        <v>102</v>
      </c>
      <c r="AQ85" s="139"/>
      <c r="AR85" s="138"/>
      <c r="AS85" s="138"/>
      <c r="AT85" s="138"/>
      <c r="AU85" s="138"/>
      <c r="AV85" s="138"/>
    </row>
    <row r="86" spans="1:48">
      <c r="A86" s="143" t="s">
        <v>102</v>
      </c>
      <c r="B86" s="143" t="s">
        <v>102</v>
      </c>
      <c r="C86" s="143" t="s">
        <v>102</v>
      </c>
      <c r="D86" s="142" t="s">
        <v>102</v>
      </c>
      <c r="E86" s="138" t="s">
        <v>102</v>
      </c>
      <c r="F86" s="138" t="s">
        <v>102</v>
      </c>
      <c r="G86" s="138" t="s">
        <v>102</v>
      </c>
      <c r="H86" s="138" t="s">
        <v>102</v>
      </c>
      <c r="I86" s="138" t="s">
        <v>102</v>
      </c>
      <c r="J86" s="138" t="s">
        <v>102</v>
      </c>
      <c r="K86" s="138" t="s">
        <v>102</v>
      </c>
      <c r="L86" s="138" t="s">
        <v>102</v>
      </c>
      <c r="M86" s="138" t="s">
        <v>102</v>
      </c>
      <c r="N86" s="138" t="s">
        <v>102</v>
      </c>
      <c r="O86" s="138" t="s">
        <v>102</v>
      </c>
      <c r="P86" s="138" t="s">
        <v>102</v>
      </c>
      <c r="Q86" s="138" t="s">
        <v>102</v>
      </c>
      <c r="R86" s="138" t="s">
        <v>102</v>
      </c>
      <c r="S86" s="138" t="s">
        <v>102</v>
      </c>
      <c r="T86" s="138" t="s">
        <v>102</v>
      </c>
      <c r="U86" s="138" t="s">
        <v>102</v>
      </c>
      <c r="V86" s="138" t="s">
        <v>102</v>
      </c>
      <c r="W86" s="138" t="s">
        <v>102</v>
      </c>
      <c r="X86" s="138" t="s">
        <v>102</v>
      </c>
      <c r="Y86" s="138" t="s">
        <v>102</v>
      </c>
      <c r="Z86" s="138" t="s">
        <v>102</v>
      </c>
      <c r="AA86" s="138" t="s">
        <v>102</v>
      </c>
      <c r="AB86" s="138" t="s">
        <v>102</v>
      </c>
      <c r="AC86" s="141" t="s">
        <v>102</v>
      </c>
      <c r="AD86" s="138" t="s">
        <v>102</v>
      </c>
      <c r="AE86" s="138" t="s">
        <v>102</v>
      </c>
      <c r="AF86" s="138" t="s">
        <v>102</v>
      </c>
      <c r="AG86" s="138" t="s">
        <v>102</v>
      </c>
      <c r="AH86" s="138" t="s">
        <v>102</v>
      </c>
      <c r="AI86" s="140" t="s">
        <v>102</v>
      </c>
      <c r="AJ86" s="140" t="s">
        <v>102</v>
      </c>
      <c r="AK86" s="138" t="s">
        <v>102</v>
      </c>
      <c r="AL86" s="141" t="s">
        <v>102</v>
      </c>
      <c r="AM86" s="141" t="s">
        <v>102</v>
      </c>
      <c r="AN86" s="140" t="s">
        <v>102</v>
      </c>
      <c r="AO86" s="138" t="s">
        <v>102</v>
      </c>
      <c r="AP86" s="138" t="s">
        <v>102</v>
      </c>
      <c r="AQ86" s="139"/>
      <c r="AR86" s="138"/>
      <c r="AS86" s="138"/>
      <c r="AT86" s="138"/>
      <c r="AU86" s="138"/>
      <c r="AV86" s="138"/>
    </row>
    <row r="87" spans="1:48">
      <c r="A87" s="143" t="s">
        <v>102</v>
      </c>
      <c r="B87" s="143" t="s">
        <v>102</v>
      </c>
      <c r="C87" s="143" t="s">
        <v>102</v>
      </c>
      <c r="D87" s="142" t="s">
        <v>102</v>
      </c>
      <c r="E87" s="138" t="s">
        <v>102</v>
      </c>
      <c r="F87" s="138" t="s">
        <v>102</v>
      </c>
      <c r="G87" s="138" t="s">
        <v>102</v>
      </c>
      <c r="H87" s="138" t="s">
        <v>102</v>
      </c>
      <c r="I87" s="138" t="s">
        <v>102</v>
      </c>
      <c r="J87" s="138" t="s">
        <v>102</v>
      </c>
      <c r="K87" s="138" t="s">
        <v>102</v>
      </c>
      <c r="L87" s="138" t="s">
        <v>102</v>
      </c>
      <c r="M87" s="138" t="s">
        <v>102</v>
      </c>
      <c r="N87" s="138" t="s">
        <v>102</v>
      </c>
      <c r="O87" s="138" t="s">
        <v>102</v>
      </c>
      <c r="P87" s="138" t="s">
        <v>102</v>
      </c>
      <c r="Q87" s="138" t="s">
        <v>102</v>
      </c>
      <c r="R87" s="138" t="s">
        <v>102</v>
      </c>
      <c r="S87" s="138" t="s">
        <v>102</v>
      </c>
      <c r="T87" s="138" t="s">
        <v>102</v>
      </c>
      <c r="U87" s="138" t="s">
        <v>102</v>
      </c>
      <c r="V87" s="138" t="s">
        <v>102</v>
      </c>
      <c r="W87" s="138" t="s">
        <v>102</v>
      </c>
      <c r="X87" s="138" t="s">
        <v>102</v>
      </c>
      <c r="Y87" s="138" t="s">
        <v>102</v>
      </c>
      <c r="Z87" s="138" t="s">
        <v>102</v>
      </c>
      <c r="AA87" s="138" t="s">
        <v>102</v>
      </c>
      <c r="AB87" s="138" t="s">
        <v>102</v>
      </c>
      <c r="AC87" s="141" t="s">
        <v>102</v>
      </c>
      <c r="AD87" s="138" t="s">
        <v>102</v>
      </c>
      <c r="AE87" s="138" t="s">
        <v>102</v>
      </c>
      <c r="AF87" s="138" t="s">
        <v>102</v>
      </c>
      <c r="AG87" s="138" t="s">
        <v>102</v>
      </c>
      <c r="AH87" s="138" t="s">
        <v>102</v>
      </c>
      <c r="AI87" s="140" t="s">
        <v>102</v>
      </c>
      <c r="AJ87" s="140" t="s">
        <v>102</v>
      </c>
      <c r="AK87" s="138" t="s">
        <v>102</v>
      </c>
      <c r="AL87" s="141" t="s">
        <v>102</v>
      </c>
      <c r="AM87" s="141" t="s">
        <v>102</v>
      </c>
      <c r="AN87" s="140" t="s">
        <v>102</v>
      </c>
      <c r="AO87" s="138" t="s">
        <v>102</v>
      </c>
      <c r="AP87" s="138" t="s">
        <v>102</v>
      </c>
      <c r="AQ87" s="139"/>
      <c r="AR87" s="138"/>
      <c r="AS87" s="138"/>
      <c r="AT87" s="138"/>
      <c r="AU87" s="138"/>
      <c r="AV87" s="138"/>
    </row>
    <row r="88" spans="1:48">
      <c r="A88" s="143" t="s">
        <v>102</v>
      </c>
      <c r="B88" s="143" t="s">
        <v>102</v>
      </c>
      <c r="C88" s="143" t="s">
        <v>102</v>
      </c>
      <c r="D88" s="142" t="s">
        <v>102</v>
      </c>
      <c r="E88" s="138" t="s">
        <v>102</v>
      </c>
      <c r="F88" s="138" t="s">
        <v>102</v>
      </c>
      <c r="G88" s="138" t="s">
        <v>102</v>
      </c>
      <c r="H88" s="138" t="s">
        <v>102</v>
      </c>
      <c r="I88" s="138" t="s">
        <v>102</v>
      </c>
      <c r="J88" s="138" t="s">
        <v>102</v>
      </c>
      <c r="K88" s="138" t="s">
        <v>102</v>
      </c>
      <c r="L88" s="138" t="s">
        <v>102</v>
      </c>
      <c r="M88" s="138" t="s">
        <v>102</v>
      </c>
      <c r="N88" s="138" t="s">
        <v>102</v>
      </c>
      <c r="O88" s="138" t="s">
        <v>102</v>
      </c>
      <c r="P88" s="138" t="s">
        <v>102</v>
      </c>
      <c r="Q88" s="138" t="s">
        <v>102</v>
      </c>
      <c r="R88" s="138" t="s">
        <v>102</v>
      </c>
      <c r="S88" s="138" t="s">
        <v>102</v>
      </c>
      <c r="T88" s="138" t="s">
        <v>102</v>
      </c>
      <c r="U88" s="138" t="s">
        <v>102</v>
      </c>
      <c r="V88" s="138" t="s">
        <v>102</v>
      </c>
      <c r="W88" s="138" t="s">
        <v>102</v>
      </c>
      <c r="X88" s="138" t="s">
        <v>102</v>
      </c>
      <c r="Y88" s="138" t="s">
        <v>102</v>
      </c>
      <c r="Z88" s="138" t="s">
        <v>102</v>
      </c>
      <c r="AA88" s="138" t="s">
        <v>102</v>
      </c>
      <c r="AB88" s="138" t="s">
        <v>102</v>
      </c>
      <c r="AC88" s="141" t="s">
        <v>102</v>
      </c>
      <c r="AD88" s="138" t="s">
        <v>102</v>
      </c>
      <c r="AE88" s="138" t="s">
        <v>102</v>
      </c>
      <c r="AF88" s="138" t="s">
        <v>102</v>
      </c>
      <c r="AG88" s="138" t="s">
        <v>102</v>
      </c>
      <c r="AH88" s="138" t="s">
        <v>102</v>
      </c>
      <c r="AI88" s="140" t="s">
        <v>102</v>
      </c>
      <c r="AJ88" s="140" t="s">
        <v>102</v>
      </c>
      <c r="AK88" s="138" t="s">
        <v>102</v>
      </c>
      <c r="AL88" s="141" t="s">
        <v>102</v>
      </c>
      <c r="AM88" s="141" t="s">
        <v>102</v>
      </c>
      <c r="AN88" s="140" t="s">
        <v>102</v>
      </c>
      <c r="AO88" s="138" t="s">
        <v>102</v>
      </c>
      <c r="AP88" s="138" t="s">
        <v>102</v>
      </c>
      <c r="AQ88" s="139"/>
      <c r="AR88" s="138"/>
      <c r="AS88" s="138"/>
      <c r="AT88" s="138"/>
      <c r="AU88" s="138"/>
      <c r="AV88" s="138"/>
    </row>
    <row r="89" spans="1:48">
      <c r="A89" s="143" t="s">
        <v>102</v>
      </c>
      <c r="B89" s="143" t="s">
        <v>102</v>
      </c>
      <c r="C89" s="143" t="s">
        <v>102</v>
      </c>
      <c r="D89" s="142" t="s">
        <v>102</v>
      </c>
      <c r="E89" s="138" t="s">
        <v>102</v>
      </c>
      <c r="F89" s="138" t="s">
        <v>102</v>
      </c>
      <c r="G89" s="138" t="s">
        <v>102</v>
      </c>
      <c r="H89" s="138" t="s">
        <v>102</v>
      </c>
      <c r="I89" s="138" t="s">
        <v>102</v>
      </c>
      <c r="J89" s="138" t="s">
        <v>102</v>
      </c>
      <c r="K89" s="138" t="s">
        <v>102</v>
      </c>
      <c r="L89" s="138" t="s">
        <v>102</v>
      </c>
      <c r="M89" s="138" t="s">
        <v>102</v>
      </c>
      <c r="N89" s="138" t="s">
        <v>102</v>
      </c>
      <c r="O89" s="138" t="s">
        <v>102</v>
      </c>
      <c r="P89" s="138" t="s">
        <v>102</v>
      </c>
      <c r="Q89" s="138" t="s">
        <v>102</v>
      </c>
      <c r="R89" s="138" t="s">
        <v>102</v>
      </c>
      <c r="S89" s="138" t="s">
        <v>102</v>
      </c>
      <c r="T89" s="138" t="s">
        <v>102</v>
      </c>
      <c r="U89" s="138" t="s">
        <v>102</v>
      </c>
      <c r="V89" s="138" t="s">
        <v>102</v>
      </c>
      <c r="W89" s="138" t="s">
        <v>102</v>
      </c>
      <c r="X89" s="138" t="s">
        <v>102</v>
      </c>
      <c r="Y89" s="138" t="s">
        <v>102</v>
      </c>
      <c r="Z89" s="138" t="s">
        <v>102</v>
      </c>
      <c r="AA89" s="138" t="s">
        <v>102</v>
      </c>
      <c r="AB89" s="138" t="s">
        <v>102</v>
      </c>
      <c r="AC89" s="141" t="s">
        <v>102</v>
      </c>
      <c r="AD89" s="138" t="s">
        <v>102</v>
      </c>
      <c r="AE89" s="138" t="s">
        <v>102</v>
      </c>
      <c r="AF89" s="138" t="s">
        <v>102</v>
      </c>
      <c r="AG89" s="138" t="s">
        <v>102</v>
      </c>
      <c r="AH89" s="138" t="s">
        <v>102</v>
      </c>
      <c r="AI89" s="140" t="s">
        <v>102</v>
      </c>
      <c r="AJ89" s="140" t="s">
        <v>102</v>
      </c>
      <c r="AK89" s="138" t="s">
        <v>102</v>
      </c>
      <c r="AL89" s="141" t="s">
        <v>102</v>
      </c>
      <c r="AM89" s="141" t="s">
        <v>102</v>
      </c>
      <c r="AN89" s="140" t="s">
        <v>102</v>
      </c>
      <c r="AO89" s="138" t="s">
        <v>102</v>
      </c>
      <c r="AP89" s="138" t="s">
        <v>102</v>
      </c>
      <c r="AQ89" s="139"/>
      <c r="AR89" s="138"/>
      <c r="AS89" s="138"/>
      <c r="AT89" s="138"/>
      <c r="AU89" s="138"/>
      <c r="AV89" s="138"/>
    </row>
    <row r="90" spans="1:48">
      <c r="A90" s="143" t="s">
        <v>102</v>
      </c>
      <c r="B90" s="143" t="s">
        <v>102</v>
      </c>
      <c r="C90" s="143" t="s">
        <v>102</v>
      </c>
      <c r="D90" s="142" t="s">
        <v>102</v>
      </c>
      <c r="E90" s="138" t="s">
        <v>102</v>
      </c>
      <c r="F90" s="138" t="s">
        <v>102</v>
      </c>
      <c r="G90" s="138" t="s">
        <v>102</v>
      </c>
      <c r="H90" s="138" t="s">
        <v>102</v>
      </c>
      <c r="I90" s="138" t="s">
        <v>102</v>
      </c>
      <c r="J90" s="138" t="s">
        <v>102</v>
      </c>
      <c r="K90" s="138" t="s">
        <v>102</v>
      </c>
      <c r="L90" s="138" t="s">
        <v>102</v>
      </c>
      <c r="M90" s="138" t="s">
        <v>102</v>
      </c>
      <c r="N90" s="138" t="s">
        <v>102</v>
      </c>
      <c r="O90" s="138" t="s">
        <v>102</v>
      </c>
      <c r="P90" s="138" t="s">
        <v>102</v>
      </c>
      <c r="Q90" s="138" t="s">
        <v>102</v>
      </c>
      <c r="R90" s="138" t="s">
        <v>102</v>
      </c>
      <c r="S90" s="138" t="s">
        <v>102</v>
      </c>
      <c r="T90" s="138" t="s">
        <v>102</v>
      </c>
      <c r="U90" s="138" t="s">
        <v>102</v>
      </c>
      <c r="V90" s="138" t="s">
        <v>102</v>
      </c>
      <c r="W90" s="138" t="s">
        <v>102</v>
      </c>
      <c r="X90" s="138" t="s">
        <v>102</v>
      </c>
      <c r="Y90" s="138" t="s">
        <v>102</v>
      </c>
      <c r="Z90" s="138" t="s">
        <v>102</v>
      </c>
      <c r="AA90" s="138" t="s">
        <v>102</v>
      </c>
      <c r="AB90" s="138" t="s">
        <v>102</v>
      </c>
      <c r="AC90" s="141" t="s">
        <v>102</v>
      </c>
      <c r="AD90" s="138" t="s">
        <v>102</v>
      </c>
      <c r="AE90" s="138" t="s">
        <v>102</v>
      </c>
      <c r="AF90" s="138" t="s">
        <v>102</v>
      </c>
      <c r="AG90" s="138" t="s">
        <v>102</v>
      </c>
      <c r="AH90" s="138" t="s">
        <v>102</v>
      </c>
      <c r="AI90" s="140" t="s">
        <v>102</v>
      </c>
      <c r="AJ90" s="140" t="s">
        <v>102</v>
      </c>
      <c r="AK90" s="138" t="s">
        <v>102</v>
      </c>
      <c r="AL90" s="141" t="s">
        <v>102</v>
      </c>
      <c r="AM90" s="141" t="s">
        <v>102</v>
      </c>
      <c r="AN90" s="140" t="s">
        <v>102</v>
      </c>
      <c r="AO90" s="138" t="s">
        <v>102</v>
      </c>
      <c r="AP90" s="138" t="s">
        <v>102</v>
      </c>
      <c r="AQ90" s="139"/>
      <c r="AR90" s="138"/>
      <c r="AS90" s="138"/>
      <c r="AT90" s="138"/>
      <c r="AU90" s="138"/>
      <c r="AV90" s="138"/>
    </row>
    <row r="91" spans="1:48">
      <c r="A91" s="143" t="s">
        <v>102</v>
      </c>
      <c r="B91" s="143" t="s">
        <v>102</v>
      </c>
      <c r="C91" s="143" t="s">
        <v>102</v>
      </c>
      <c r="D91" s="142" t="s">
        <v>102</v>
      </c>
      <c r="E91" s="138" t="s">
        <v>102</v>
      </c>
      <c r="F91" s="138" t="s">
        <v>102</v>
      </c>
      <c r="G91" s="138" t="s">
        <v>102</v>
      </c>
      <c r="H91" s="138" t="s">
        <v>102</v>
      </c>
      <c r="I91" s="138" t="s">
        <v>102</v>
      </c>
      <c r="J91" s="138" t="s">
        <v>102</v>
      </c>
      <c r="K91" s="138" t="s">
        <v>102</v>
      </c>
      <c r="L91" s="138" t="s">
        <v>102</v>
      </c>
      <c r="M91" s="138" t="s">
        <v>102</v>
      </c>
      <c r="N91" s="138" t="s">
        <v>102</v>
      </c>
      <c r="O91" s="138" t="s">
        <v>102</v>
      </c>
      <c r="P91" s="138" t="s">
        <v>102</v>
      </c>
      <c r="Q91" s="138" t="s">
        <v>102</v>
      </c>
      <c r="R91" s="138" t="s">
        <v>102</v>
      </c>
      <c r="S91" s="138" t="s">
        <v>102</v>
      </c>
      <c r="T91" s="138" t="s">
        <v>102</v>
      </c>
      <c r="U91" s="138" t="s">
        <v>102</v>
      </c>
      <c r="V91" s="138" t="s">
        <v>102</v>
      </c>
      <c r="W91" s="138" t="s">
        <v>102</v>
      </c>
      <c r="X91" s="138" t="s">
        <v>102</v>
      </c>
      <c r="Y91" s="138" t="s">
        <v>102</v>
      </c>
      <c r="Z91" s="138" t="s">
        <v>102</v>
      </c>
      <c r="AA91" s="138" t="s">
        <v>102</v>
      </c>
      <c r="AB91" s="138" t="s">
        <v>102</v>
      </c>
      <c r="AC91" s="141" t="s">
        <v>102</v>
      </c>
      <c r="AD91" s="138" t="s">
        <v>102</v>
      </c>
      <c r="AE91" s="138" t="s">
        <v>102</v>
      </c>
      <c r="AF91" s="138" t="s">
        <v>102</v>
      </c>
      <c r="AG91" s="138" t="s">
        <v>102</v>
      </c>
      <c r="AH91" s="138" t="s">
        <v>102</v>
      </c>
      <c r="AI91" s="140" t="s">
        <v>102</v>
      </c>
      <c r="AJ91" s="140" t="s">
        <v>102</v>
      </c>
      <c r="AK91" s="138" t="s">
        <v>102</v>
      </c>
      <c r="AL91" s="141" t="s">
        <v>102</v>
      </c>
      <c r="AM91" s="141" t="s">
        <v>102</v>
      </c>
      <c r="AN91" s="140" t="s">
        <v>102</v>
      </c>
      <c r="AO91" s="138" t="s">
        <v>102</v>
      </c>
      <c r="AP91" s="138" t="s">
        <v>102</v>
      </c>
      <c r="AQ91" s="139"/>
      <c r="AR91" s="138"/>
      <c r="AS91" s="138"/>
      <c r="AT91" s="138"/>
      <c r="AU91" s="138"/>
      <c r="AV91" s="138"/>
    </row>
    <row r="92" spans="1:48">
      <c r="A92" s="143" t="s">
        <v>102</v>
      </c>
      <c r="B92" s="143" t="s">
        <v>102</v>
      </c>
      <c r="C92" s="143" t="s">
        <v>102</v>
      </c>
      <c r="D92" s="142" t="s">
        <v>102</v>
      </c>
      <c r="E92" s="138" t="s">
        <v>102</v>
      </c>
      <c r="F92" s="138" t="s">
        <v>102</v>
      </c>
      <c r="G92" s="138" t="s">
        <v>102</v>
      </c>
      <c r="H92" s="138" t="s">
        <v>102</v>
      </c>
      <c r="I92" s="138" t="s">
        <v>102</v>
      </c>
      <c r="J92" s="138" t="s">
        <v>102</v>
      </c>
      <c r="K92" s="138" t="s">
        <v>102</v>
      </c>
      <c r="L92" s="138" t="s">
        <v>102</v>
      </c>
      <c r="M92" s="138" t="s">
        <v>102</v>
      </c>
      <c r="N92" s="138" t="s">
        <v>102</v>
      </c>
      <c r="O92" s="138" t="s">
        <v>102</v>
      </c>
      <c r="P92" s="138" t="s">
        <v>102</v>
      </c>
      <c r="Q92" s="138" t="s">
        <v>102</v>
      </c>
      <c r="R92" s="138" t="s">
        <v>102</v>
      </c>
      <c r="S92" s="138" t="s">
        <v>102</v>
      </c>
      <c r="T92" s="138" t="s">
        <v>102</v>
      </c>
      <c r="U92" s="138" t="s">
        <v>102</v>
      </c>
      <c r="V92" s="138" t="s">
        <v>102</v>
      </c>
      <c r="W92" s="138" t="s">
        <v>102</v>
      </c>
      <c r="X92" s="138" t="s">
        <v>102</v>
      </c>
      <c r="Y92" s="138" t="s">
        <v>102</v>
      </c>
      <c r="Z92" s="138" t="s">
        <v>102</v>
      </c>
      <c r="AA92" s="138" t="s">
        <v>102</v>
      </c>
      <c r="AB92" s="138" t="s">
        <v>102</v>
      </c>
      <c r="AC92" s="141" t="s">
        <v>102</v>
      </c>
      <c r="AD92" s="138" t="s">
        <v>102</v>
      </c>
      <c r="AE92" s="138" t="s">
        <v>102</v>
      </c>
      <c r="AF92" s="138" t="s">
        <v>102</v>
      </c>
      <c r="AG92" s="138" t="s">
        <v>102</v>
      </c>
      <c r="AH92" s="138" t="s">
        <v>102</v>
      </c>
      <c r="AI92" s="140" t="s">
        <v>102</v>
      </c>
      <c r="AJ92" s="140" t="s">
        <v>102</v>
      </c>
      <c r="AK92" s="138" t="s">
        <v>102</v>
      </c>
      <c r="AL92" s="141" t="s">
        <v>102</v>
      </c>
      <c r="AM92" s="141" t="s">
        <v>102</v>
      </c>
      <c r="AN92" s="140" t="s">
        <v>102</v>
      </c>
      <c r="AO92" s="138" t="s">
        <v>102</v>
      </c>
      <c r="AP92" s="138" t="s">
        <v>102</v>
      </c>
      <c r="AQ92" s="139"/>
      <c r="AR92" s="138"/>
      <c r="AS92" s="138"/>
      <c r="AT92" s="138"/>
      <c r="AU92" s="138"/>
      <c r="AV92" s="138"/>
    </row>
    <row r="93" spans="1:48">
      <c r="A93" s="143" t="s">
        <v>102</v>
      </c>
      <c r="B93" s="143" t="s">
        <v>102</v>
      </c>
      <c r="C93" s="143" t="s">
        <v>102</v>
      </c>
      <c r="D93" s="142" t="s">
        <v>102</v>
      </c>
      <c r="E93" s="138" t="s">
        <v>102</v>
      </c>
      <c r="F93" s="138" t="s">
        <v>102</v>
      </c>
      <c r="G93" s="138" t="s">
        <v>102</v>
      </c>
      <c r="H93" s="138" t="s">
        <v>102</v>
      </c>
      <c r="I93" s="138" t="s">
        <v>102</v>
      </c>
      <c r="J93" s="138" t="s">
        <v>102</v>
      </c>
      <c r="K93" s="138" t="s">
        <v>102</v>
      </c>
      <c r="L93" s="138" t="s">
        <v>102</v>
      </c>
      <c r="M93" s="138" t="s">
        <v>102</v>
      </c>
      <c r="N93" s="138" t="s">
        <v>102</v>
      </c>
      <c r="O93" s="138" t="s">
        <v>102</v>
      </c>
      <c r="P93" s="138" t="s">
        <v>102</v>
      </c>
      <c r="Q93" s="138" t="s">
        <v>102</v>
      </c>
      <c r="R93" s="138" t="s">
        <v>102</v>
      </c>
      <c r="S93" s="138" t="s">
        <v>102</v>
      </c>
      <c r="T93" s="138" t="s">
        <v>102</v>
      </c>
      <c r="U93" s="138" t="s">
        <v>102</v>
      </c>
      <c r="V93" s="138" t="s">
        <v>102</v>
      </c>
      <c r="W93" s="138" t="s">
        <v>102</v>
      </c>
      <c r="X93" s="138" t="s">
        <v>102</v>
      </c>
      <c r="Y93" s="138" t="s">
        <v>102</v>
      </c>
      <c r="Z93" s="138" t="s">
        <v>102</v>
      </c>
      <c r="AA93" s="138" t="s">
        <v>102</v>
      </c>
      <c r="AB93" s="138" t="s">
        <v>102</v>
      </c>
      <c r="AC93" s="141" t="s">
        <v>102</v>
      </c>
      <c r="AD93" s="138" t="s">
        <v>102</v>
      </c>
      <c r="AE93" s="138" t="s">
        <v>102</v>
      </c>
      <c r="AF93" s="138" t="s">
        <v>102</v>
      </c>
      <c r="AG93" s="138" t="s">
        <v>102</v>
      </c>
      <c r="AH93" s="138" t="s">
        <v>102</v>
      </c>
      <c r="AI93" s="140" t="s">
        <v>102</v>
      </c>
      <c r="AJ93" s="140" t="s">
        <v>102</v>
      </c>
      <c r="AK93" s="138" t="s">
        <v>102</v>
      </c>
      <c r="AL93" s="141" t="s">
        <v>102</v>
      </c>
      <c r="AM93" s="141" t="s">
        <v>102</v>
      </c>
      <c r="AN93" s="140" t="s">
        <v>102</v>
      </c>
      <c r="AO93" s="138" t="s">
        <v>102</v>
      </c>
      <c r="AP93" s="138" t="s">
        <v>102</v>
      </c>
      <c r="AQ93" s="139"/>
      <c r="AR93" s="138"/>
      <c r="AS93" s="138"/>
      <c r="AT93" s="138"/>
      <c r="AU93" s="138"/>
      <c r="AV93" s="138"/>
    </row>
    <row r="94" spans="1:48">
      <c r="A94" s="143" t="s">
        <v>102</v>
      </c>
      <c r="B94" s="143" t="s">
        <v>102</v>
      </c>
      <c r="C94" s="143" t="s">
        <v>102</v>
      </c>
      <c r="D94" s="142" t="s">
        <v>102</v>
      </c>
      <c r="E94" s="138" t="s">
        <v>102</v>
      </c>
      <c r="F94" s="138" t="s">
        <v>102</v>
      </c>
      <c r="G94" s="138" t="s">
        <v>102</v>
      </c>
      <c r="H94" s="138" t="s">
        <v>102</v>
      </c>
      <c r="I94" s="138" t="s">
        <v>102</v>
      </c>
      <c r="J94" s="138" t="s">
        <v>102</v>
      </c>
      <c r="K94" s="138" t="s">
        <v>102</v>
      </c>
      <c r="L94" s="138" t="s">
        <v>102</v>
      </c>
      <c r="M94" s="138" t="s">
        <v>102</v>
      </c>
      <c r="N94" s="138" t="s">
        <v>102</v>
      </c>
      <c r="O94" s="138" t="s">
        <v>102</v>
      </c>
      <c r="P94" s="138" t="s">
        <v>102</v>
      </c>
      <c r="Q94" s="138" t="s">
        <v>102</v>
      </c>
      <c r="R94" s="138" t="s">
        <v>102</v>
      </c>
      <c r="S94" s="138" t="s">
        <v>102</v>
      </c>
      <c r="T94" s="138" t="s">
        <v>102</v>
      </c>
      <c r="U94" s="138" t="s">
        <v>102</v>
      </c>
      <c r="V94" s="138" t="s">
        <v>102</v>
      </c>
      <c r="W94" s="138" t="s">
        <v>102</v>
      </c>
      <c r="X94" s="138" t="s">
        <v>102</v>
      </c>
      <c r="Y94" s="138" t="s">
        <v>102</v>
      </c>
      <c r="Z94" s="138" t="s">
        <v>102</v>
      </c>
      <c r="AA94" s="138" t="s">
        <v>102</v>
      </c>
      <c r="AB94" s="138" t="s">
        <v>102</v>
      </c>
      <c r="AC94" s="141" t="s">
        <v>102</v>
      </c>
      <c r="AD94" s="138" t="s">
        <v>102</v>
      </c>
      <c r="AE94" s="138" t="s">
        <v>102</v>
      </c>
      <c r="AF94" s="138" t="s">
        <v>102</v>
      </c>
      <c r="AG94" s="138" t="s">
        <v>102</v>
      </c>
      <c r="AH94" s="138" t="s">
        <v>102</v>
      </c>
      <c r="AI94" s="140" t="s">
        <v>102</v>
      </c>
      <c r="AJ94" s="140" t="s">
        <v>102</v>
      </c>
      <c r="AK94" s="138" t="s">
        <v>102</v>
      </c>
      <c r="AL94" s="141" t="s">
        <v>102</v>
      </c>
      <c r="AM94" s="141" t="s">
        <v>102</v>
      </c>
      <c r="AN94" s="140" t="s">
        <v>102</v>
      </c>
      <c r="AO94" s="138" t="s">
        <v>102</v>
      </c>
      <c r="AP94" s="138" t="s">
        <v>102</v>
      </c>
      <c r="AQ94" s="139"/>
      <c r="AR94" s="138"/>
      <c r="AS94" s="138"/>
      <c r="AT94" s="138"/>
      <c r="AU94" s="138"/>
      <c r="AV94" s="138"/>
    </row>
    <row r="95" spans="1:48">
      <c r="A95" s="143" t="s">
        <v>102</v>
      </c>
      <c r="B95" s="143" t="s">
        <v>102</v>
      </c>
      <c r="C95" s="143" t="s">
        <v>102</v>
      </c>
      <c r="D95" s="142" t="s">
        <v>102</v>
      </c>
      <c r="E95" s="138" t="s">
        <v>102</v>
      </c>
      <c r="F95" s="138" t="s">
        <v>102</v>
      </c>
      <c r="G95" s="138" t="s">
        <v>102</v>
      </c>
      <c r="H95" s="138" t="s">
        <v>102</v>
      </c>
      <c r="I95" s="138" t="s">
        <v>102</v>
      </c>
      <c r="J95" s="138" t="s">
        <v>102</v>
      </c>
      <c r="K95" s="138" t="s">
        <v>102</v>
      </c>
      <c r="L95" s="138" t="s">
        <v>102</v>
      </c>
      <c r="M95" s="138" t="s">
        <v>102</v>
      </c>
      <c r="N95" s="138" t="s">
        <v>102</v>
      </c>
      <c r="O95" s="138" t="s">
        <v>102</v>
      </c>
      <c r="P95" s="138" t="s">
        <v>102</v>
      </c>
      <c r="Q95" s="138" t="s">
        <v>102</v>
      </c>
      <c r="R95" s="138" t="s">
        <v>102</v>
      </c>
      <c r="S95" s="138" t="s">
        <v>102</v>
      </c>
      <c r="T95" s="138" t="s">
        <v>102</v>
      </c>
      <c r="U95" s="138" t="s">
        <v>102</v>
      </c>
      <c r="V95" s="138" t="s">
        <v>102</v>
      </c>
      <c r="W95" s="138" t="s">
        <v>102</v>
      </c>
      <c r="X95" s="138" t="s">
        <v>102</v>
      </c>
      <c r="Y95" s="138" t="s">
        <v>102</v>
      </c>
      <c r="Z95" s="138" t="s">
        <v>102</v>
      </c>
      <c r="AA95" s="138" t="s">
        <v>102</v>
      </c>
      <c r="AB95" s="138" t="s">
        <v>102</v>
      </c>
      <c r="AC95" s="141" t="s">
        <v>102</v>
      </c>
      <c r="AD95" s="138" t="s">
        <v>102</v>
      </c>
      <c r="AE95" s="138" t="s">
        <v>102</v>
      </c>
      <c r="AF95" s="138" t="s">
        <v>102</v>
      </c>
      <c r="AG95" s="138" t="s">
        <v>102</v>
      </c>
      <c r="AH95" s="138" t="s">
        <v>102</v>
      </c>
      <c r="AI95" s="140" t="s">
        <v>102</v>
      </c>
      <c r="AJ95" s="140" t="s">
        <v>102</v>
      </c>
      <c r="AK95" s="138" t="s">
        <v>102</v>
      </c>
      <c r="AL95" s="141" t="s">
        <v>102</v>
      </c>
      <c r="AM95" s="141" t="s">
        <v>102</v>
      </c>
      <c r="AN95" s="140" t="s">
        <v>102</v>
      </c>
      <c r="AO95" s="138" t="s">
        <v>102</v>
      </c>
      <c r="AP95" s="138" t="s">
        <v>102</v>
      </c>
      <c r="AQ95" s="139"/>
      <c r="AR95" s="138"/>
      <c r="AS95" s="138"/>
      <c r="AT95" s="138"/>
      <c r="AU95" s="138"/>
      <c r="AV95" s="138"/>
    </row>
    <row r="96" spans="1:48">
      <c r="A96" s="143" t="s">
        <v>102</v>
      </c>
      <c r="B96" s="143" t="s">
        <v>102</v>
      </c>
      <c r="C96" s="143" t="s">
        <v>102</v>
      </c>
      <c r="D96" s="142" t="s">
        <v>102</v>
      </c>
      <c r="E96" s="138" t="s">
        <v>102</v>
      </c>
      <c r="F96" s="138" t="s">
        <v>102</v>
      </c>
      <c r="G96" s="138" t="s">
        <v>102</v>
      </c>
      <c r="H96" s="138" t="s">
        <v>102</v>
      </c>
      <c r="I96" s="138" t="s">
        <v>102</v>
      </c>
      <c r="J96" s="138" t="s">
        <v>102</v>
      </c>
      <c r="K96" s="138" t="s">
        <v>102</v>
      </c>
      <c r="L96" s="138" t="s">
        <v>102</v>
      </c>
      <c r="M96" s="138" t="s">
        <v>102</v>
      </c>
      <c r="N96" s="138" t="s">
        <v>102</v>
      </c>
      <c r="O96" s="138" t="s">
        <v>102</v>
      </c>
      <c r="P96" s="138" t="s">
        <v>102</v>
      </c>
      <c r="Q96" s="138" t="s">
        <v>102</v>
      </c>
      <c r="R96" s="138" t="s">
        <v>102</v>
      </c>
      <c r="S96" s="138" t="s">
        <v>102</v>
      </c>
      <c r="T96" s="138" t="s">
        <v>102</v>
      </c>
      <c r="U96" s="138" t="s">
        <v>102</v>
      </c>
      <c r="V96" s="138" t="s">
        <v>102</v>
      </c>
      <c r="W96" s="138" t="s">
        <v>102</v>
      </c>
      <c r="X96" s="138" t="s">
        <v>102</v>
      </c>
      <c r="Y96" s="138" t="s">
        <v>102</v>
      </c>
      <c r="Z96" s="138" t="s">
        <v>102</v>
      </c>
      <c r="AA96" s="138" t="s">
        <v>102</v>
      </c>
      <c r="AB96" s="138" t="s">
        <v>102</v>
      </c>
      <c r="AC96" s="141" t="s">
        <v>102</v>
      </c>
      <c r="AD96" s="138" t="s">
        <v>102</v>
      </c>
      <c r="AE96" s="138" t="s">
        <v>102</v>
      </c>
      <c r="AF96" s="138" t="s">
        <v>102</v>
      </c>
      <c r="AG96" s="138" t="s">
        <v>102</v>
      </c>
      <c r="AH96" s="138" t="s">
        <v>102</v>
      </c>
      <c r="AI96" s="140" t="s">
        <v>102</v>
      </c>
      <c r="AJ96" s="140" t="s">
        <v>102</v>
      </c>
      <c r="AK96" s="138" t="s">
        <v>102</v>
      </c>
      <c r="AL96" s="141" t="s">
        <v>102</v>
      </c>
      <c r="AM96" s="141" t="s">
        <v>102</v>
      </c>
      <c r="AN96" s="140" t="s">
        <v>102</v>
      </c>
      <c r="AO96" s="138" t="s">
        <v>102</v>
      </c>
      <c r="AP96" s="138" t="s">
        <v>102</v>
      </c>
      <c r="AQ96" s="139"/>
      <c r="AR96" s="138"/>
      <c r="AS96" s="138"/>
      <c r="AT96" s="138"/>
      <c r="AU96" s="138"/>
      <c r="AV96" s="138"/>
    </row>
    <row r="97" spans="1:48">
      <c r="A97" s="143" t="s">
        <v>102</v>
      </c>
      <c r="B97" s="143" t="s">
        <v>102</v>
      </c>
      <c r="C97" s="143" t="s">
        <v>102</v>
      </c>
      <c r="D97" s="142" t="s">
        <v>102</v>
      </c>
      <c r="E97" s="138" t="s">
        <v>102</v>
      </c>
      <c r="F97" s="138" t="s">
        <v>102</v>
      </c>
      <c r="G97" s="138" t="s">
        <v>102</v>
      </c>
      <c r="H97" s="138" t="s">
        <v>102</v>
      </c>
      <c r="I97" s="138" t="s">
        <v>102</v>
      </c>
      <c r="J97" s="138" t="s">
        <v>102</v>
      </c>
      <c r="K97" s="138" t="s">
        <v>102</v>
      </c>
      <c r="L97" s="138" t="s">
        <v>102</v>
      </c>
      <c r="M97" s="138" t="s">
        <v>102</v>
      </c>
      <c r="N97" s="138" t="s">
        <v>102</v>
      </c>
      <c r="O97" s="138" t="s">
        <v>102</v>
      </c>
      <c r="P97" s="138" t="s">
        <v>102</v>
      </c>
      <c r="Q97" s="138" t="s">
        <v>102</v>
      </c>
      <c r="R97" s="138" t="s">
        <v>102</v>
      </c>
      <c r="S97" s="138" t="s">
        <v>102</v>
      </c>
      <c r="T97" s="138" t="s">
        <v>102</v>
      </c>
      <c r="U97" s="138" t="s">
        <v>102</v>
      </c>
      <c r="V97" s="138" t="s">
        <v>102</v>
      </c>
      <c r="W97" s="138" t="s">
        <v>102</v>
      </c>
      <c r="X97" s="138" t="s">
        <v>102</v>
      </c>
      <c r="Y97" s="138" t="s">
        <v>102</v>
      </c>
      <c r="Z97" s="138" t="s">
        <v>102</v>
      </c>
      <c r="AA97" s="138" t="s">
        <v>102</v>
      </c>
      <c r="AB97" s="138" t="s">
        <v>102</v>
      </c>
      <c r="AC97" s="141" t="s">
        <v>102</v>
      </c>
      <c r="AD97" s="138" t="s">
        <v>102</v>
      </c>
      <c r="AE97" s="138" t="s">
        <v>102</v>
      </c>
      <c r="AF97" s="138" t="s">
        <v>102</v>
      </c>
      <c r="AG97" s="138" t="s">
        <v>102</v>
      </c>
      <c r="AH97" s="138" t="s">
        <v>102</v>
      </c>
      <c r="AI97" s="140" t="s">
        <v>102</v>
      </c>
      <c r="AJ97" s="140" t="s">
        <v>102</v>
      </c>
      <c r="AK97" s="138" t="s">
        <v>102</v>
      </c>
      <c r="AL97" s="141" t="s">
        <v>102</v>
      </c>
      <c r="AM97" s="141" t="s">
        <v>102</v>
      </c>
      <c r="AN97" s="140" t="s">
        <v>102</v>
      </c>
      <c r="AO97" s="138" t="s">
        <v>102</v>
      </c>
      <c r="AP97" s="138" t="s">
        <v>102</v>
      </c>
      <c r="AQ97" s="139"/>
      <c r="AR97" s="138"/>
      <c r="AS97" s="138"/>
      <c r="AT97" s="138"/>
      <c r="AU97" s="138"/>
      <c r="AV97" s="138"/>
    </row>
    <row r="98" spans="1:48">
      <c r="A98" s="143" t="s">
        <v>102</v>
      </c>
      <c r="B98" s="143" t="s">
        <v>102</v>
      </c>
      <c r="C98" s="143" t="s">
        <v>102</v>
      </c>
      <c r="D98" s="142" t="s">
        <v>102</v>
      </c>
      <c r="E98" s="138" t="s">
        <v>102</v>
      </c>
      <c r="F98" s="138" t="s">
        <v>102</v>
      </c>
      <c r="G98" s="138" t="s">
        <v>102</v>
      </c>
      <c r="H98" s="138" t="s">
        <v>102</v>
      </c>
      <c r="I98" s="138" t="s">
        <v>102</v>
      </c>
      <c r="J98" s="138" t="s">
        <v>102</v>
      </c>
      <c r="K98" s="138" t="s">
        <v>102</v>
      </c>
      <c r="L98" s="138" t="s">
        <v>102</v>
      </c>
      <c r="M98" s="138" t="s">
        <v>102</v>
      </c>
      <c r="N98" s="138" t="s">
        <v>102</v>
      </c>
      <c r="O98" s="138" t="s">
        <v>102</v>
      </c>
      <c r="P98" s="138" t="s">
        <v>102</v>
      </c>
      <c r="Q98" s="138" t="s">
        <v>102</v>
      </c>
      <c r="R98" s="138" t="s">
        <v>102</v>
      </c>
      <c r="S98" s="138" t="s">
        <v>102</v>
      </c>
      <c r="T98" s="138" t="s">
        <v>102</v>
      </c>
      <c r="U98" s="138" t="s">
        <v>102</v>
      </c>
      <c r="V98" s="138" t="s">
        <v>102</v>
      </c>
      <c r="W98" s="138" t="s">
        <v>102</v>
      </c>
      <c r="X98" s="138" t="s">
        <v>102</v>
      </c>
      <c r="Y98" s="138" t="s">
        <v>102</v>
      </c>
      <c r="Z98" s="138" t="s">
        <v>102</v>
      </c>
      <c r="AA98" s="138" t="s">
        <v>102</v>
      </c>
      <c r="AB98" s="138" t="s">
        <v>102</v>
      </c>
      <c r="AC98" s="141" t="s">
        <v>102</v>
      </c>
      <c r="AD98" s="138" t="s">
        <v>102</v>
      </c>
      <c r="AE98" s="138" t="s">
        <v>102</v>
      </c>
      <c r="AF98" s="138" t="s">
        <v>102</v>
      </c>
      <c r="AG98" s="138" t="s">
        <v>102</v>
      </c>
      <c r="AH98" s="138" t="s">
        <v>102</v>
      </c>
      <c r="AI98" s="140" t="s">
        <v>102</v>
      </c>
      <c r="AJ98" s="140" t="s">
        <v>102</v>
      </c>
      <c r="AK98" s="138" t="s">
        <v>102</v>
      </c>
      <c r="AL98" s="141" t="s">
        <v>102</v>
      </c>
      <c r="AM98" s="141" t="s">
        <v>102</v>
      </c>
      <c r="AN98" s="140" t="s">
        <v>102</v>
      </c>
      <c r="AO98" s="138" t="s">
        <v>102</v>
      </c>
      <c r="AP98" s="138" t="s">
        <v>102</v>
      </c>
      <c r="AQ98" s="139"/>
      <c r="AR98" s="138"/>
      <c r="AS98" s="138"/>
      <c r="AT98" s="138"/>
      <c r="AU98" s="138"/>
      <c r="AV98" s="138"/>
    </row>
    <row r="99" spans="1:48">
      <c r="A99" s="143" t="s">
        <v>102</v>
      </c>
      <c r="B99" s="143" t="s">
        <v>102</v>
      </c>
      <c r="C99" s="143" t="s">
        <v>102</v>
      </c>
      <c r="D99" s="142" t="s">
        <v>102</v>
      </c>
      <c r="E99" s="138" t="s">
        <v>102</v>
      </c>
      <c r="F99" s="138" t="s">
        <v>102</v>
      </c>
      <c r="G99" s="138" t="s">
        <v>102</v>
      </c>
      <c r="H99" s="138" t="s">
        <v>102</v>
      </c>
      <c r="I99" s="138" t="s">
        <v>102</v>
      </c>
      <c r="J99" s="138" t="s">
        <v>102</v>
      </c>
      <c r="K99" s="138" t="s">
        <v>102</v>
      </c>
      <c r="L99" s="138" t="s">
        <v>102</v>
      </c>
      <c r="M99" s="138" t="s">
        <v>102</v>
      </c>
      <c r="N99" s="138" t="s">
        <v>102</v>
      </c>
      <c r="O99" s="138" t="s">
        <v>102</v>
      </c>
      <c r="P99" s="138" t="s">
        <v>102</v>
      </c>
      <c r="Q99" s="138" t="s">
        <v>102</v>
      </c>
      <c r="R99" s="138" t="s">
        <v>102</v>
      </c>
      <c r="S99" s="138" t="s">
        <v>102</v>
      </c>
      <c r="T99" s="138" t="s">
        <v>102</v>
      </c>
      <c r="U99" s="138" t="s">
        <v>102</v>
      </c>
      <c r="V99" s="138" t="s">
        <v>102</v>
      </c>
      <c r="W99" s="138" t="s">
        <v>102</v>
      </c>
      <c r="X99" s="138" t="s">
        <v>102</v>
      </c>
      <c r="Y99" s="138" t="s">
        <v>102</v>
      </c>
      <c r="Z99" s="138" t="s">
        <v>102</v>
      </c>
      <c r="AA99" s="138" t="s">
        <v>102</v>
      </c>
      <c r="AB99" s="138" t="s">
        <v>102</v>
      </c>
      <c r="AC99" s="141" t="s">
        <v>102</v>
      </c>
      <c r="AD99" s="138" t="s">
        <v>102</v>
      </c>
      <c r="AE99" s="138" t="s">
        <v>102</v>
      </c>
      <c r="AF99" s="138" t="s">
        <v>102</v>
      </c>
      <c r="AG99" s="138" t="s">
        <v>102</v>
      </c>
      <c r="AH99" s="138" t="s">
        <v>102</v>
      </c>
      <c r="AI99" s="140" t="s">
        <v>102</v>
      </c>
      <c r="AJ99" s="140" t="s">
        <v>102</v>
      </c>
      <c r="AK99" s="138" t="s">
        <v>102</v>
      </c>
      <c r="AL99" s="141" t="s">
        <v>102</v>
      </c>
      <c r="AM99" s="141" t="s">
        <v>102</v>
      </c>
      <c r="AN99" s="140" t="s">
        <v>102</v>
      </c>
      <c r="AO99" s="138" t="s">
        <v>102</v>
      </c>
      <c r="AP99" s="138" t="s">
        <v>102</v>
      </c>
      <c r="AQ99" s="139"/>
      <c r="AR99" s="138"/>
      <c r="AS99" s="138"/>
      <c r="AT99" s="138"/>
      <c r="AU99" s="138"/>
      <c r="AV99" s="138"/>
    </row>
    <row r="100" spans="1:48">
      <c r="A100" s="143" t="s">
        <v>102</v>
      </c>
      <c r="B100" s="143" t="s">
        <v>102</v>
      </c>
      <c r="C100" s="143" t="s">
        <v>102</v>
      </c>
      <c r="D100" s="142" t="s">
        <v>102</v>
      </c>
      <c r="E100" s="138" t="s">
        <v>102</v>
      </c>
      <c r="F100" s="138" t="s">
        <v>102</v>
      </c>
      <c r="G100" s="138" t="s">
        <v>102</v>
      </c>
      <c r="H100" s="138" t="s">
        <v>102</v>
      </c>
      <c r="I100" s="138" t="s">
        <v>102</v>
      </c>
      <c r="J100" s="138" t="s">
        <v>102</v>
      </c>
      <c r="K100" s="138" t="s">
        <v>102</v>
      </c>
      <c r="L100" s="138" t="s">
        <v>102</v>
      </c>
      <c r="M100" s="138" t="s">
        <v>102</v>
      </c>
      <c r="N100" s="138" t="s">
        <v>102</v>
      </c>
      <c r="O100" s="138" t="s">
        <v>102</v>
      </c>
      <c r="P100" s="138" t="s">
        <v>102</v>
      </c>
      <c r="Q100" s="138" t="s">
        <v>102</v>
      </c>
      <c r="R100" s="138" t="s">
        <v>102</v>
      </c>
      <c r="S100" s="138" t="s">
        <v>102</v>
      </c>
      <c r="T100" s="138" t="s">
        <v>102</v>
      </c>
      <c r="U100" s="138" t="s">
        <v>102</v>
      </c>
      <c r="V100" s="138" t="s">
        <v>102</v>
      </c>
      <c r="W100" s="138" t="s">
        <v>102</v>
      </c>
      <c r="X100" s="138" t="s">
        <v>102</v>
      </c>
      <c r="Y100" s="138" t="s">
        <v>102</v>
      </c>
      <c r="Z100" s="138" t="s">
        <v>102</v>
      </c>
      <c r="AA100" s="138" t="s">
        <v>102</v>
      </c>
      <c r="AB100" s="138" t="s">
        <v>102</v>
      </c>
      <c r="AC100" s="141" t="s">
        <v>102</v>
      </c>
      <c r="AD100" s="138" t="s">
        <v>102</v>
      </c>
      <c r="AE100" s="138" t="s">
        <v>102</v>
      </c>
      <c r="AF100" s="138" t="s">
        <v>102</v>
      </c>
      <c r="AG100" s="138" t="s">
        <v>102</v>
      </c>
      <c r="AH100" s="138" t="s">
        <v>102</v>
      </c>
      <c r="AI100" s="140" t="s">
        <v>102</v>
      </c>
      <c r="AJ100" s="140" t="s">
        <v>102</v>
      </c>
      <c r="AK100" s="138" t="s">
        <v>102</v>
      </c>
      <c r="AL100" s="141" t="s">
        <v>102</v>
      </c>
      <c r="AM100" s="141" t="s">
        <v>102</v>
      </c>
      <c r="AN100" s="140" t="s">
        <v>102</v>
      </c>
      <c r="AO100" s="138" t="s">
        <v>102</v>
      </c>
      <c r="AP100" s="138" t="s">
        <v>102</v>
      </c>
      <c r="AQ100" s="139"/>
      <c r="AR100" s="138"/>
      <c r="AS100" s="138"/>
      <c r="AT100" s="138"/>
      <c r="AU100" s="138"/>
      <c r="AV100" s="138"/>
    </row>
    <row r="101" spans="1:48">
      <c r="A101" s="143" t="s">
        <v>102</v>
      </c>
      <c r="B101" s="143" t="s">
        <v>102</v>
      </c>
      <c r="C101" s="143" t="s">
        <v>102</v>
      </c>
      <c r="D101" s="142" t="s">
        <v>102</v>
      </c>
      <c r="E101" s="138" t="s">
        <v>102</v>
      </c>
      <c r="F101" s="138" t="s">
        <v>102</v>
      </c>
      <c r="G101" s="138" t="s">
        <v>102</v>
      </c>
      <c r="H101" s="138" t="s">
        <v>102</v>
      </c>
      <c r="I101" s="138" t="s">
        <v>102</v>
      </c>
      <c r="J101" s="138" t="s">
        <v>102</v>
      </c>
      <c r="K101" s="138" t="s">
        <v>102</v>
      </c>
      <c r="L101" s="138" t="s">
        <v>102</v>
      </c>
      <c r="M101" s="138" t="s">
        <v>102</v>
      </c>
      <c r="N101" s="138" t="s">
        <v>102</v>
      </c>
      <c r="O101" s="138" t="s">
        <v>102</v>
      </c>
      <c r="P101" s="138" t="s">
        <v>102</v>
      </c>
      <c r="Q101" s="138" t="s">
        <v>102</v>
      </c>
      <c r="R101" s="138" t="s">
        <v>102</v>
      </c>
      <c r="S101" s="138" t="s">
        <v>102</v>
      </c>
      <c r="T101" s="138" t="s">
        <v>102</v>
      </c>
      <c r="U101" s="138" t="s">
        <v>102</v>
      </c>
      <c r="V101" s="138" t="s">
        <v>102</v>
      </c>
      <c r="W101" s="138" t="s">
        <v>102</v>
      </c>
      <c r="X101" s="138" t="s">
        <v>102</v>
      </c>
      <c r="Y101" s="138" t="s">
        <v>102</v>
      </c>
      <c r="Z101" s="138" t="s">
        <v>102</v>
      </c>
      <c r="AA101" s="138" t="s">
        <v>102</v>
      </c>
      <c r="AB101" s="138" t="s">
        <v>102</v>
      </c>
      <c r="AC101" s="141" t="s">
        <v>102</v>
      </c>
      <c r="AD101" s="138" t="s">
        <v>102</v>
      </c>
      <c r="AE101" s="138" t="s">
        <v>102</v>
      </c>
      <c r="AF101" s="138" t="s">
        <v>102</v>
      </c>
      <c r="AG101" s="138" t="s">
        <v>102</v>
      </c>
      <c r="AH101" s="138" t="s">
        <v>102</v>
      </c>
      <c r="AI101" s="140" t="s">
        <v>102</v>
      </c>
      <c r="AJ101" s="140" t="s">
        <v>102</v>
      </c>
      <c r="AK101" s="138" t="s">
        <v>102</v>
      </c>
      <c r="AL101" s="141" t="s">
        <v>102</v>
      </c>
      <c r="AM101" s="141" t="s">
        <v>102</v>
      </c>
      <c r="AN101" s="140" t="s">
        <v>102</v>
      </c>
      <c r="AO101" s="138" t="s">
        <v>102</v>
      </c>
      <c r="AP101" s="138" t="s">
        <v>102</v>
      </c>
      <c r="AQ101" s="139"/>
      <c r="AR101" s="138"/>
      <c r="AS101" s="138"/>
      <c r="AT101" s="138"/>
      <c r="AU101" s="138"/>
      <c r="AV101" s="138"/>
    </row>
    <row r="102" spans="1:48">
      <c r="A102" s="143" t="s">
        <v>102</v>
      </c>
      <c r="B102" s="143" t="s">
        <v>102</v>
      </c>
      <c r="C102" s="143" t="s">
        <v>102</v>
      </c>
      <c r="D102" s="142" t="s">
        <v>102</v>
      </c>
      <c r="E102" s="138" t="s">
        <v>102</v>
      </c>
      <c r="F102" s="138" t="s">
        <v>102</v>
      </c>
      <c r="G102" s="138" t="s">
        <v>102</v>
      </c>
      <c r="H102" s="138" t="s">
        <v>102</v>
      </c>
      <c r="I102" s="138" t="s">
        <v>102</v>
      </c>
      <c r="J102" s="138" t="s">
        <v>102</v>
      </c>
      <c r="K102" s="138" t="s">
        <v>102</v>
      </c>
      <c r="L102" s="138" t="s">
        <v>102</v>
      </c>
      <c r="M102" s="138" t="s">
        <v>102</v>
      </c>
      <c r="N102" s="138" t="s">
        <v>102</v>
      </c>
      <c r="O102" s="138" t="s">
        <v>102</v>
      </c>
      <c r="P102" s="138" t="s">
        <v>102</v>
      </c>
      <c r="Q102" s="138" t="s">
        <v>102</v>
      </c>
      <c r="R102" s="138" t="s">
        <v>102</v>
      </c>
      <c r="S102" s="138" t="s">
        <v>102</v>
      </c>
      <c r="T102" s="138" t="s">
        <v>102</v>
      </c>
      <c r="U102" s="138" t="s">
        <v>102</v>
      </c>
      <c r="V102" s="138" t="s">
        <v>102</v>
      </c>
      <c r="W102" s="138" t="s">
        <v>102</v>
      </c>
      <c r="X102" s="138" t="s">
        <v>102</v>
      </c>
      <c r="Y102" s="138" t="s">
        <v>102</v>
      </c>
      <c r="Z102" s="138" t="s">
        <v>102</v>
      </c>
      <c r="AA102" s="138" t="s">
        <v>102</v>
      </c>
      <c r="AB102" s="138" t="s">
        <v>102</v>
      </c>
      <c r="AC102" s="141" t="s">
        <v>102</v>
      </c>
      <c r="AD102" s="138" t="s">
        <v>102</v>
      </c>
      <c r="AE102" s="138" t="s">
        <v>102</v>
      </c>
      <c r="AF102" s="138" t="s">
        <v>102</v>
      </c>
      <c r="AG102" s="138" t="s">
        <v>102</v>
      </c>
      <c r="AH102" s="138" t="s">
        <v>102</v>
      </c>
      <c r="AI102" s="140" t="s">
        <v>102</v>
      </c>
      <c r="AJ102" s="140" t="s">
        <v>102</v>
      </c>
      <c r="AK102" s="138" t="s">
        <v>102</v>
      </c>
      <c r="AL102" s="141" t="s">
        <v>102</v>
      </c>
      <c r="AM102" s="141" t="s">
        <v>102</v>
      </c>
      <c r="AN102" s="140" t="s">
        <v>102</v>
      </c>
      <c r="AO102" s="138" t="s">
        <v>102</v>
      </c>
      <c r="AP102" s="138" t="s">
        <v>102</v>
      </c>
      <c r="AQ102" s="139"/>
      <c r="AR102" s="138"/>
      <c r="AS102" s="138"/>
      <c r="AT102" s="138"/>
      <c r="AU102" s="138"/>
      <c r="AV102" s="138"/>
    </row>
    <row r="103" spans="1:48">
      <c r="A103" s="143" t="s">
        <v>102</v>
      </c>
      <c r="B103" s="143" t="s">
        <v>102</v>
      </c>
      <c r="C103" s="143" t="s">
        <v>102</v>
      </c>
      <c r="D103" s="142" t="s">
        <v>102</v>
      </c>
      <c r="E103" s="138" t="s">
        <v>102</v>
      </c>
      <c r="F103" s="138" t="s">
        <v>102</v>
      </c>
      <c r="G103" s="138" t="s">
        <v>102</v>
      </c>
      <c r="H103" s="138" t="s">
        <v>102</v>
      </c>
      <c r="I103" s="138" t="s">
        <v>102</v>
      </c>
      <c r="J103" s="138" t="s">
        <v>102</v>
      </c>
      <c r="K103" s="138" t="s">
        <v>102</v>
      </c>
      <c r="L103" s="138" t="s">
        <v>102</v>
      </c>
      <c r="M103" s="138" t="s">
        <v>102</v>
      </c>
      <c r="N103" s="138" t="s">
        <v>102</v>
      </c>
      <c r="O103" s="138" t="s">
        <v>102</v>
      </c>
      <c r="P103" s="138" t="s">
        <v>102</v>
      </c>
      <c r="Q103" s="138" t="s">
        <v>102</v>
      </c>
      <c r="R103" s="138" t="s">
        <v>102</v>
      </c>
      <c r="S103" s="138" t="s">
        <v>102</v>
      </c>
      <c r="T103" s="138" t="s">
        <v>102</v>
      </c>
      <c r="U103" s="138" t="s">
        <v>102</v>
      </c>
      <c r="V103" s="138" t="s">
        <v>102</v>
      </c>
      <c r="W103" s="138" t="s">
        <v>102</v>
      </c>
      <c r="X103" s="138" t="s">
        <v>102</v>
      </c>
      <c r="Y103" s="138" t="s">
        <v>102</v>
      </c>
      <c r="Z103" s="138" t="s">
        <v>102</v>
      </c>
      <c r="AA103" s="138" t="s">
        <v>102</v>
      </c>
      <c r="AB103" s="138" t="s">
        <v>102</v>
      </c>
      <c r="AC103" s="141" t="s">
        <v>102</v>
      </c>
      <c r="AD103" s="138" t="s">
        <v>102</v>
      </c>
      <c r="AE103" s="138" t="s">
        <v>102</v>
      </c>
      <c r="AF103" s="138" t="s">
        <v>102</v>
      </c>
      <c r="AG103" s="138" t="s">
        <v>102</v>
      </c>
      <c r="AH103" s="138" t="s">
        <v>102</v>
      </c>
      <c r="AI103" s="140" t="s">
        <v>102</v>
      </c>
      <c r="AJ103" s="140" t="s">
        <v>102</v>
      </c>
      <c r="AK103" s="138" t="s">
        <v>102</v>
      </c>
      <c r="AL103" s="141" t="s">
        <v>102</v>
      </c>
      <c r="AM103" s="141" t="s">
        <v>102</v>
      </c>
      <c r="AN103" s="140" t="s">
        <v>102</v>
      </c>
      <c r="AO103" s="138" t="s">
        <v>102</v>
      </c>
      <c r="AP103" s="138" t="s">
        <v>102</v>
      </c>
      <c r="AQ103" s="139"/>
      <c r="AR103" s="138"/>
      <c r="AS103" s="138"/>
      <c r="AT103" s="138"/>
      <c r="AU103" s="138"/>
      <c r="AV103" s="138"/>
    </row>
    <row r="104" spans="1:48">
      <c r="A104" s="143" t="s">
        <v>102</v>
      </c>
      <c r="B104" s="143" t="s">
        <v>102</v>
      </c>
      <c r="C104" s="143" t="s">
        <v>102</v>
      </c>
      <c r="D104" s="142" t="s">
        <v>102</v>
      </c>
      <c r="E104" s="138" t="s">
        <v>102</v>
      </c>
      <c r="F104" s="138" t="s">
        <v>102</v>
      </c>
      <c r="G104" s="138" t="s">
        <v>102</v>
      </c>
      <c r="H104" s="138" t="s">
        <v>102</v>
      </c>
      <c r="I104" s="138" t="s">
        <v>102</v>
      </c>
      <c r="J104" s="138" t="s">
        <v>102</v>
      </c>
      <c r="K104" s="138" t="s">
        <v>102</v>
      </c>
      <c r="L104" s="138" t="s">
        <v>102</v>
      </c>
      <c r="M104" s="138" t="s">
        <v>102</v>
      </c>
      <c r="N104" s="138" t="s">
        <v>102</v>
      </c>
      <c r="O104" s="138" t="s">
        <v>102</v>
      </c>
      <c r="P104" s="138" t="s">
        <v>102</v>
      </c>
      <c r="Q104" s="138" t="s">
        <v>102</v>
      </c>
      <c r="R104" s="138" t="s">
        <v>102</v>
      </c>
      <c r="S104" s="138" t="s">
        <v>102</v>
      </c>
      <c r="T104" s="138" t="s">
        <v>102</v>
      </c>
      <c r="U104" s="138" t="s">
        <v>102</v>
      </c>
      <c r="V104" s="138" t="s">
        <v>102</v>
      </c>
      <c r="W104" s="138" t="s">
        <v>102</v>
      </c>
      <c r="X104" s="138" t="s">
        <v>102</v>
      </c>
      <c r="Y104" s="138" t="s">
        <v>102</v>
      </c>
      <c r="Z104" s="138" t="s">
        <v>102</v>
      </c>
      <c r="AA104" s="138" t="s">
        <v>102</v>
      </c>
      <c r="AB104" s="138" t="s">
        <v>102</v>
      </c>
      <c r="AC104" s="141" t="s">
        <v>102</v>
      </c>
      <c r="AD104" s="138" t="s">
        <v>102</v>
      </c>
      <c r="AE104" s="138" t="s">
        <v>102</v>
      </c>
      <c r="AF104" s="138" t="s">
        <v>102</v>
      </c>
      <c r="AG104" s="138" t="s">
        <v>102</v>
      </c>
      <c r="AH104" s="138" t="s">
        <v>102</v>
      </c>
      <c r="AI104" s="140" t="s">
        <v>102</v>
      </c>
      <c r="AJ104" s="140" t="s">
        <v>102</v>
      </c>
      <c r="AK104" s="138" t="s">
        <v>102</v>
      </c>
      <c r="AL104" s="141" t="s">
        <v>102</v>
      </c>
      <c r="AM104" s="141" t="s">
        <v>102</v>
      </c>
      <c r="AN104" s="140" t="s">
        <v>102</v>
      </c>
      <c r="AO104" s="138" t="s">
        <v>102</v>
      </c>
      <c r="AP104" s="138" t="s">
        <v>102</v>
      </c>
      <c r="AQ104" s="139"/>
      <c r="AR104" s="138"/>
      <c r="AS104" s="138"/>
      <c r="AT104" s="138"/>
      <c r="AU104" s="138"/>
      <c r="AV104" s="138"/>
    </row>
    <row r="105" spans="1:48">
      <c r="A105" s="143" t="s">
        <v>102</v>
      </c>
      <c r="B105" s="143" t="s">
        <v>102</v>
      </c>
      <c r="C105" s="143" t="s">
        <v>102</v>
      </c>
      <c r="D105" s="142" t="s">
        <v>102</v>
      </c>
      <c r="E105" s="138" t="s">
        <v>102</v>
      </c>
      <c r="F105" s="138" t="s">
        <v>102</v>
      </c>
      <c r="G105" s="138" t="s">
        <v>102</v>
      </c>
      <c r="H105" s="138" t="s">
        <v>102</v>
      </c>
      <c r="I105" s="138" t="s">
        <v>102</v>
      </c>
      <c r="J105" s="138" t="s">
        <v>102</v>
      </c>
      <c r="K105" s="138" t="s">
        <v>102</v>
      </c>
      <c r="L105" s="138" t="s">
        <v>102</v>
      </c>
      <c r="M105" s="138" t="s">
        <v>102</v>
      </c>
      <c r="N105" s="138" t="s">
        <v>102</v>
      </c>
      <c r="O105" s="138" t="s">
        <v>102</v>
      </c>
      <c r="P105" s="138" t="s">
        <v>102</v>
      </c>
      <c r="Q105" s="138" t="s">
        <v>102</v>
      </c>
      <c r="R105" s="138" t="s">
        <v>102</v>
      </c>
      <c r="S105" s="138" t="s">
        <v>102</v>
      </c>
      <c r="T105" s="138" t="s">
        <v>102</v>
      </c>
      <c r="U105" s="138" t="s">
        <v>102</v>
      </c>
      <c r="V105" s="138" t="s">
        <v>102</v>
      </c>
      <c r="W105" s="138" t="s">
        <v>102</v>
      </c>
      <c r="X105" s="138" t="s">
        <v>102</v>
      </c>
      <c r="Y105" s="138" t="s">
        <v>102</v>
      </c>
      <c r="Z105" s="138" t="s">
        <v>102</v>
      </c>
      <c r="AA105" s="138" t="s">
        <v>102</v>
      </c>
      <c r="AB105" s="138" t="s">
        <v>102</v>
      </c>
      <c r="AC105" s="141" t="s">
        <v>102</v>
      </c>
      <c r="AD105" s="138" t="s">
        <v>102</v>
      </c>
      <c r="AE105" s="138" t="s">
        <v>102</v>
      </c>
      <c r="AF105" s="138" t="s">
        <v>102</v>
      </c>
      <c r="AG105" s="138" t="s">
        <v>102</v>
      </c>
      <c r="AH105" s="138" t="s">
        <v>102</v>
      </c>
      <c r="AI105" s="140" t="s">
        <v>102</v>
      </c>
      <c r="AJ105" s="140" t="s">
        <v>102</v>
      </c>
      <c r="AK105" s="138" t="s">
        <v>102</v>
      </c>
      <c r="AL105" s="141" t="s">
        <v>102</v>
      </c>
      <c r="AM105" s="141" t="s">
        <v>102</v>
      </c>
      <c r="AN105" s="140" t="s">
        <v>102</v>
      </c>
      <c r="AO105" s="138" t="s">
        <v>102</v>
      </c>
      <c r="AP105" s="138" t="s">
        <v>102</v>
      </c>
      <c r="AQ105" s="139"/>
      <c r="AR105" s="138"/>
      <c r="AS105" s="138"/>
      <c r="AT105" s="138"/>
      <c r="AU105" s="138"/>
      <c r="AV105" s="138"/>
    </row>
    <row r="106" spans="1:48">
      <c r="A106" s="143" t="s">
        <v>102</v>
      </c>
      <c r="B106" s="143" t="s">
        <v>102</v>
      </c>
      <c r="C106" s="143" t="s">
        <v>102</v>
      </c>
      <c r="D106" s="142" t="s">
        <v>102</v>
      </c>
      <c r="E106" s="138" t="s">
        <v>102</v>
      </c>
      <c r="F106" s="138" t="s">
        <v>102</v>
      </c>
      <c r="G106" s="138" t="s">
        <v>102</v>
      </c>
      <c r="H106" s="138" t="s">
        <v>102</v>
      </c>
      <c r="I106" s="138" t="s">
        <v>102</v>
      </c>
      <c r="J106" s="138" t="s">
        <v>102</v>
      </c>
      <c r="K106" s="138" t="s">
        <v>102</v>
      </c>
      <c r="L106" s="138" t="s">
        <v>102</v>
      </c>
      <c r="M106" s="138" t="s">
        <v>102</v>
      </c>
      <c r="N106" s="138" t="s">
        <v>102</v>
      </c>
      <c r="O106" s="138" t="s">
        <v>102</v>
      </c>
      <c r="P106" s="138" t="s">
        <v>102</v>
      </c>
      <c r="Q106" s="138" t="s">
        <v>102</v>
      </c>
      <c r="R106" s="138" t="s">
        <v>102</v>
      </c>
      <c r="S106" s="138" t="s">
        <v>102</v>
      </c>
      <c r="T106" s="138" t="s">
        <v>102</v>
      </c>
      <c r="U106" s="138" t="s">
        <v>102</v>
      </c>
      <c r="V106" s="138" t="s">
        <v>102</v>
      </c>
      <c r="W106" s="138" t="s">
        <v>102</v>
      </c>
      <c r="X106" s="138" t="s">
        <v>102</v>
      </c>
      <c r="Y106" s="138" t="s">
        <v>102</v>
      </c>
      <c r="Z106" s="138" t="s">
        <v>102</v>
      </c>
      <c r="AA106" s="138" t="s">
        <v>102</v>
      </c>
      <c r="AB106" s="138" t="s">
        <v>102</v>
      </c>
      <c r="AC106" s="141" t="s">
        <v>102</v>
      </c>
      <c r="AD106" s="138" t="s">
        <v>102</v>
      </c>
      <c r="AE106" s="138" t="s">
        <v>102</v>
      </c>
      <c r="AF106" s="138" t="s">
        <v>102</v>
      </c>
      <c r="AG106" s="138" t="s">
        <v>102</v>
      </c>
      <c r="AH106" s="138" t="s">
        <v>102</v>
      </c>
      <c r="AI106" s="140" t="s">
        <v>102</v>
      </c>
      <c r="AJ106" s="140" t="s">
        <v>102</v>
      </c>
      <c r="AK106" s="138" t="s">
        <v>102</v>
      </c>
      <c r="AL106" s="141" t="s">
        <v>102</v>
      </c>
      <c r="AM106" s="141" t="s">
        <v>102</v>
      </c>
      <c r="AN106" s="140" t="s">
        <v>102</v>
      </c>
      <c r="AO106" s="138" t="s">
        <v>102</v>
      </c>
      <c r="AP106" s="138" t="s">
        <v>102</v>
      </c>
      <c r="AQ106" s="139"/>
      <c r="AR106" s="138"/>
      <c r="AS106" s="138"/>
      <c r="AT106" s="138"/>
      <c r="AU106" s="138"/>
      <c r="AV106" s="138"/>
    </row>
    <row r="107" spans="1:48">
      <c r="A107" s="143" t="s">
        <v>102</v>
      </c>
      <c r="B107" s="143" t="s">
        <v>102</v>
      </c>
      <c r="C107" s="143" t="s">
        <v>102</v>
      </c>
      <c r="D107" s="142" t="s">
        <v>102</v>
      </c>
      <c r="E107" s="138" t="s">
        <v>102</v>
      </c>
      <c r="F107" s="138" t="s">
        <v>102</v>
      </c>
      <c r="G107" s="138" t="s">
        <v>102</v>
      </c>
      <c r="H107" s="138" t="s">
        <v>102</v>
      </c>
      <c r="I107" s="138" t="s">
        <v>102</v>
      </c>
      <c r="J107" s="138" t="s">
        <v>102</v>
      </c>
      <c r="K107" s="138" t="s">
        <v>102</v>
      </c>
      <c r="L107" s="138" t="s">
        <v>102</v>
      </c>
      <c r="M107" s="138" t="s">
        <v>102</v>
      </c>
      <c r="N107" s="138" t="s">
        <v>102</v>
      </c>
      <c r="O107" s="138" t="s">
        <v>102</v>
      </c>
      <c r="P107" s="138" t="s">
        <v>102</v>
      </c>
      <c r="Q107" s="138" t="s">
        <v>102</v>
      </c>
      <c r="R107" s="138" t="s">
        <v>102</v>
      </c>
      <c r="S107" s="138" t="s">
        <v>102</v>
      </c>
      <c r="T107" s="138" t="s">
        <v>102</v>
      </c>
      <c r="U107" s="138" t="s">
        <v>102</v>
      </c>
      <c r="V107" s="138" t="s">
        <v>102</v>
      </c>
      <c r="W107" s="138" t="s">
        <v>102</v>
      </c>
      <c r="X107" s="138" t="s">
        <v>102</v>
      </c>
      <c r="Y107" s="138" t="s">
        <v>102</v>
      </c>
      <c r="Z107" s="138" t="s">
        <v>102</v>
      </c>
      <c r="AA107" s="138" t="s">
        <v>102</v>
      </c>
      <c r="AB107" s="138" t="s">
        <v>102</v>
      </c>
      <c r="AC107" s="141" t="s">
        <v>102</v>
      </c>
      <c r="AD107" s="138" t="s">
        <v>102</v>
      </c>
      <c r="AE107" s="138" t="s">
        <v>102</v>
      </c>
      <c r="AF107" s="138" t="s">
        <v>102</v>
      </c>
      <c r="AG107" s="138" t="s">
        <v>102</v>
      </c>
      <c r="AH107" s="138" t="s">
        <v>102</v>
      </c>
      <c r="AI107" s="140" t="s">
        <v>102</v>
      </c>
      <c r="AJ107" s="140" t="s">
        <v>102</v>
      </c>
      <c r="AK107" s="138" t="s">
        <v>102</v>
      </c>
      <c r="AL107" s="141" t="s">
        <v>102</v>
      </c>
      <c r="AM107" s="141" t="s">
        <v>102</v>
      </c>
      <c r="AN107" s="140" t="s">
        <v>102</v>
      </c>
      <c r="AO107" s="138" t="s">
        <v>102</v>
      </c>
      <c r="AP107" s="138" t="s">
        <v>102</v>
      </c>
      <c r="AQ107" s="139"/>
      <c r="AR107" s="138"/>
      <c r="AS107" s="138"/>
      <c r="AT107" s="138"/>
      <c r="AU107" s="138"/>
      <c r="AV107" s="138"/>
    </row>
    <row r="108" spans="1:48">
      <c r="A108" s="143" t="s">
        <v>102</v>
      </c>
      <c r="B108" s="143" t="s">
        <v>102</v>
      </c>
      <c r="C108" s="143" t="s">
        <v>102</v>
      </c>
      <c r="D108" s="142" t="s">
        <v>102</v>
      </c>
      <c r="E108" s="138" t="s">
        <v>102</v>
      </c>
      <c r="F108" s="138" t="s">
        <v>102</v>
      </c>
      <c r="G108" s="138" t="s">
        <v>102</v>
      </c>
      <c r="H108" s="138" t="s">
        <v>102</v>
      </c>
      <c r="I108" s="138" t="s">
        <v>102</v>
      </c>
      <c r="J108" s="138" t="s">
        <v>102</v>
      </c>
      <c r="K108" s="138" t="s">
        <v>102</v>
      </c>
      <c r="L108" s="138" t="s">
        <v>102</v>
      </c>
      <c r="M108" s="138" t="s">
        <v>102</v>
      </c>
      <c r="N108" s="138" t="s">
        <v>102</v>
      </c>
      <c r="O108" s="138" t="s">
        <v>102</v>
      </c>
      <c r="P108" s="138" t="s">
        <v>102</v>
      </c>
      <c r="Q108" s="138" t="s">
        <v>102</v>
      </c>
      <c r="R108" s="138" t="s">
        <v>102</v>
      </c>
      <c r="S108" s="138" t="s">
        <v>102</v>
      </c>
      <c r="T108" s="138" t="s">
        <v>102</v>
      </c>
      <c r="U108" s="138" t="s">
        <v>102</v>
      </c>
      <c r="V108" s="138" t="s">
        <v>102</v>
      </c>
      <c r="W108" s="138" t="s">
        <v>102</v>
      </c>
      <c r="X108" s="138" t="s">
        <v>102</v>
      </c>
      <c r="Y108" s="138" t="s">
        <v>102</v>
      </c>
      <c r="Z108" s="138" t="s">
        <v>102</v>
      </c>
      <c r="AA108" s="138" t="s">
        <v>102</v>
      </c>
      <c r="AB108" s="138" t="s">
        <v>102</v>
      </c>
      <c r="AC108" s="141" t="s">
        <v>102</v>
      </c>
      <c r="AD108" s="138" t="s">
        <v>102</v>
      </c>
      <c r="AE108" s="138" t="s">
        <v>102</v>
      </c>
      <c r="AF108" s="138" t="s">
        <v>102</v>
      </c>
      <c r="AG108" s="138" t="s">
        <v>102</v>
      </c>
      <c r="AH108" s="138" t="s">
        <v>102</v>
      </c>
      <c r="AI108" s="140" t="s">
        <v>102</v>
      </c>
      <c r="AJ108" s="140" t="s">
        <v>102</v>
      </c>
      <c r="AK108" s="138" t="s">
        <v>102</v>
      </c>
      <c r="AL108" s="141" t="s">
        <v>102</v>
      </c>
      <c r="AM108" s="141" t="s">
        <v>102</v>
      </c>
      <c r="AN108" s="140" t="s">
        <v>102</v>
      </c>
      <c r="AO108" s="138" t="s">
        <v>102</v>
      </c>
      <c r="AP108" s="138" t="s">
        <v>102</v>
      </c>
      <c r="AQ108" s="139"/>
      <c r="AR108" s="138"/>
      <c r="AS108" s="138"/>
      <c r="AT108" s="138"/>
      <c r="AU108" s="138"/>
      <c r="AV108" s="138"/>
    </row>
    <row r="109" spans="1:48">
      <c r="A109" s="143" t="s">
        <v>102</v>
      </c>
      <c r="B109" s="143" t="s">
        <v>102</v>
      </c>
      <c r="C109" s="143" t="s">
        <v>102</v>
      </c>
      <c r="D109" s="142" t="s">
        <v>102</v>
      </c>
      <c r="E109" s="138" t="s">
        <v>102</v>
      </c>
      <c r="F109" s="138" t="s">
        <v>102</v>
      </c>
      <c r="G109" s="138" t="s">
        <v>102</v>
      </c>
      <c r="H109" s="138" t="s">
        <v>102</v>
      </c>
      <c r="I109" s="138" t="s">
        <v>102</v>
      </c>
      <c r="J109" s="138" t="s">
        <v>102</v>
      </c>
      <c r="K109" s="138" t="s">
        <v>102</v>
      </c>
      <c r="L109" s="138" t="s">
        <v>102</v>
      </c>
      <c r="M109" s="138" t="s">
        <v>102</v>
      </c>
      <c r="N109" s="138" t="s">
        <v>102</v>
      </c>
      <c r="O109" s="138" t="s">
        <v>102</v>
      </c>
      <c r="P109" s="138" t="s">
        <v>102</v>
      </c>
      <c r="Q109" s="138" t="s">
        <v>102</v>
      </c>
      <c r="R109" s="138" t="s">
        <v>102</v>
      </c>
      <c r="S109" s="138" t="s">
        <v>102</v>
      </c>
      <c r="T109" s="138" t="s">
        <v>102</v>
      </c>
      <c r="U109" s="138" t="s">
        <v>102</v>
      </c>
      <c r="V109" s="138" t="s">
        <v>102</v>
      </c>
      <c r="W109" s="138" t="s">
        <v>102</v>
      </c>
      <c r="X109" s="138" t="s">
        <v>102</v>
      </c>
      <c r="Y109" s="138" t="s">
        <v>102</v>
      </c>
      <c r="Z109" s="138" t="s">
        <v>102</v>
      </c>
      <c r="AA109" s="138" t="s">
        <v>102</v>
      </c>
      <c r="AB109" s="138" t="s">
        <v>102</v>
      </c>
      <c r="AC109" s="141" t="s">
        <v>102</v>
      </c>
      <c r="AD109" s="138" t="s">
        <v>102</v>
      </c>
      <c r="AE109" s="138" t="s">
        <v>102</v>
      </c>
      <c r="AF109" s="138" t="s">
        <v>102</v>
      </c>
      <c r="AG109" s="138" t="s">
        <v>102</v>
      </c>
      <c r="AH109" s="138" t="s">
        <v>102</v>
      </c>
      <c r="AI109" s="140" t="s">
        <v>102</v>
      </c>
      <c r="AJ109" s="140" t="s">
        <v>102</v>
      </c>
      <c r="AK109" s="138" t="s">
        <v>102</v>
      </c>
      <c r="AL109" s="141" t="s">
        <v>102</v>
      </c>
      <c r="AM109" s="141" t="s">
        <v>102</v>
      </c>
      <c r="AN109" s="140" t="s">
        <v>102</v>
      </c>
      <c r="AO109" s="138" t="s">
        <v>102</v>
      </c>
      <c r="AP109" s="138" t="s">
        <v>102</v>
      </c>
      <c r="AQ109" s="139"/>
      <c r="AR109" s="138"/>
      <c r="AS109" s="138"/>
      <c r="AT109" s="138"/>
      <c r="AU109" s="138"/>
      <c r="AV109" s="138"/>
    </row>
    <row r="110" spans="1:48">
      <c r="A110" s="143" t="s">
        <v>102</v>
      </c>
      <c r="B110" s="143" t="s">
        <v>102</v>
      </c>
      <c r="C110" s="143" t="s">
        <v>102</v>
      </c>
      <c r="D110" s="142" t="s">
        <v>102</v>
      </c>
      <c r="E110" s="138" t="s">
        <v>102</v>
      </c>
      <c r="F110" s="138" t="s">
        <v>102</v>
      </c>
      <c r="G110" s="138" t="s">
        <v>102</v>
      </c>
      <c r="H110" s="138" t="s">
        <v>102</v>
      </c>
      <c r="I110" s="138" t="s">
        <v>102</v>
      </c>
      <c r="J110" s="138" t="s">
        <v>102</v>
      </c>
      <c r="K110" s="138" t="s">
        <v>102</v>
      </c>
      <c r="L110" s="138" t="s">
        <v>102</v>
      </c>
      <c r="M110" s="138" t="s">
        <v>102</v>
      </c>
      <c r="N110" s="138" t="s">
        <v>102</v>
      </c>
      <c r="O110" s="138" t="s">
        <v>102</v>
      </c>
      <c r="P110" s="138" t="s">
        <v>102</v>
      </c>
      <c r="Q110" s="138" t="s">
        <v>102</v>
      </c>
      <c r="R110" s="138" t="s">
        <v>102</v>
      </c>
      <c r="S110" s="138" t="s">
        <v>102</v>
      </c>
      <c r="T110" s="138" t="s">
        <v>102</v>
      </c>
      <c r="U110" s="138" t="s">
        <v>102</v>
      </c>
      <c r="V110" s="138" t="s">
        <v>102</v>
      </c>
      <c r="W110" s="138" t="s">
        <v>102</v>
      </c>
      <c r="X110" s="138" t="s">
        <v>102</v>
      </c>
      <c r="Y110" s="138" t="s">
        <v>102</v>
      </c>
      <c r="Z110" s="138" t="s">
        <v>102</v>
      </c>
      <c r="AA110" s="138" t="s">
        <v>102</v>
      </c>
      <c r="AB110" s="138" t="s">
        <v>102</v>
      </c>
      <c r="AC110" s="141" t="s">
        <v>102</v>
      </c>
      <c r="AD110" s="138" t="s">
        <v>102</v>
      </c>
      <c r="AE110" s="138" t="s">
        <v>102</v>
      </c>
      <c r="AF110" s="138" t="s">
        <v>102</v>
      </c>
      <c r="AG110" s="138" t="s">
        <v>102</v>
      </c>
      <c r="AH110" s="138" t="s">
        <v>102</v>
      </c>
      <c r="AI110" s="140" t="s">
        <v>102</v>
      </c>
      <c r="AJ110" s="140" t="s">
        <v>102</v>
      </c>
      <c r="AK110" s="138" t="s">
        <v>102</v>
      </c>
      <c r="AL110" s="141" t="s">
        <v>102</v>
      </c>
      <c r="AM110" s="141" t="s">
        <v>102</v>
      </c>
      <c r="AN110" s="140" t="s">
        <v>102</v>
      </c>
      <c r="AO110" s="138" t="s">
        <v>102</v>
      </c>
      <c r="AP110" s="138" t="s">
        <v>102</v>
      </c>
      <c r="AQ110" s="139"/>
      <c r="AR110" s="138"/>
      <c r="AS110" s="138"/>
      <c r="AT110" s="138"/>
      <c r="AU110" s="138"/>
      <c r="AV110" s="138"/>
    </row>
    <row r="111" spans="1:48">
      <c r="A111" s="143" t="s">
        <v>102</v>
      </c>
      <c r="B111" s="143" t="s">
        <v>102</v>
      </c>
      <c r="C111" s="143" t="s">
        <v>102</v>
      </c>
      <c r="D111" s="142" t="s">
        <v>102</v>
      </c>
      <c r="E111" s="138" t="s">
        <v>102</v>
      </c>
      <c r="F111" s="138" t="s">
        <v>102</v>
      </c>
      <c r="G111" s="138" t="s">
        <v>102</v>
      </c>
      <c r="H111" s="138" t="s">
        <v>102</v>
      </c>
      <c r="I111" s="138" t="s">
        <v>102</v>
      </c>
      <c r="J111" s="138" t="s">
        <v>102</v>
      </c>
      <c r="K111" s="138" t="s">
        <v>102</v>
      </c>
      <c r="L111" s="138" t="s">
        <v>102</v>
      </c>
      <c r="M111" s="138" t="s">
        <v>102</v>
      </c>
      <c r="N111" s="138" t="s">
        <v>102</v>
      </c>
      <c r="O111" s="138" t="s">
        <v>102</v>
      </c>
      <c r="P111" s="138" t="s">
        <v>102</v>
      </c>
      <c r="Q111" s="138" t="s">
        <v>102</v>
      </c>
      <c r="R111" s="138" t="s">
        <v>102</v>
      </c>
      <c r="S111" s="138" t="s">
        <v>102</v>
      </c>
      <c r="T111" s="138" t="s">
        <v>102</v>
      </c>
      <c r="U111" s="138" t="s">
        <v>102</v>
      </c>
      <c r="V111" s="138" t="s">
        <v>102</v>
      </c>
      <c r="W111" s="138" t="s">
        <v>102</v>
      </c>
      <c r="X111" s="138" t="s">
        <v>102</v>
      </c>
      <c r="Y111" s="138" t="s">
        <v>102</v>
      </c>
      <c r="Z111" s="138" t="s">
        <v>102</v>
      </c>
      <c r="AA111" s="138" t="s">
        <v>102</v>
      </c>
      <c r="AB111" s="138" t="s">
        <v>102</v>
      </c>
      <c r="AC111" s="141" t="s">
        <v>102</v>
      </c>
      <c r="AD111" s="138" t="s">
        <v>102</v>
      </c>
      <c r="AE111" s="138" t="s">
        <v>102</v>
      </c>
      <c r="AF111" s="138" t="s">
        <v>102</v>
      </c>
      <c r="AG111" s="138" t="s">
        <v>102</v>
      </c>
      <c r="AH111" s="138" t="s">
        <v>102</v>
      </c>
      <c r="AI111" s="140" t="s">
        <v>102</v>
      </c>
      <c r="AJ111" s="140" t="s">
        <v>102</v>
      </c>
      <c r="AK111" s="138" t="s">
        <v>102</v>
      </c>
      <c r="AL111" s="141" t="s">
        <v>102</v>
      </c>
      <c r="AM111" s="141" t="s">
        <v>102</v>
      </c>
      <c r="AN111" s="140" t="s">
        <v>102</v>
      </c>
      <c r="AO111" s="138" t="s">
        <v>102</v>
      </c>
      <c r="AP111" s="138" t="s">
        <v>102</v>
      </c>
      <c r="AQ111" s="139"/>
      <c r="AR111" s="138"/>
      <c r="AS111" s="138"/>
      <c r="AT111" s="138"/>
      <c r="AU111" s="138"/>
      <c r="AV111" s="138"/>
    </row>
    <row r="112" spans="1:48">
      <c r="A112" s="143" t="s">
        <v>102</v>
      </c>
      <c r="B112" s="143" t="s">
        <v>102</v>
      </c>
      <c r="C112" s="143" t="s">
        <v>102</v>
      </c>
      <c r="D112" s="142" t="s">
        <v>102</v>
      </c>
      <c r="E112" s="138" t="s">
        <v>102</v>
      </c>
      <c r="F112" s="138" t="s">
        <v>102</v>
      </c>
      <c r="G112" s="138" t="s">
        <v>102</v>
      </c>
      <c r="H112" s="138" t="s">
        <v>102</v>
      </c>
      <c r="I112" s="138" t="s">
        <v>102</v>
      </c>
      <c r="J112" s="138" t="s">
        <v>102</v>
      </c>
      <c r="K112" s="138" t="s">
        <v>102</v>
      </c>
      <c r="L112" s="138" t="s">
        <v>102</v>
      </c>
      <c r="M112" s="138" t="s">
        <v>102</v>
      </c>
      <c r="N112" s="138" t="s">
        <v>102</v>
      </c>
      <c r="O112" s="138" t="s">
        <v>102</v>
      </c>
      <c r="P112" s="138" t="s">
        <v>102</v>
      </c>
      <c r="Q112" s="138" t="s">
        <v>102</v>
      </c>
      <c r="R112" s="138" t="s">
        <v>102</v>
      </c>
      <c r="S112" s="138" t="s">
        <v>102</v>
      </c>
      <c r="T112" s="138" t="s">
        <v>102</v>
      </c>
      <c r="U112" s="138" t="s">
        <v>102</v>
      </c>
      <c r="V112" s="138" t="s">
        <v>102</v>
      </c>
      <c r="W112" s="138" t="s">
        <v>102</v>
      </c>
      <c r="X112" s="138" t="s">
        <v>102</v>
      </c>
      <c r="Y112" s="138" t="s">
        <v>102</v>
      </c>
      <c r="Z112" s="138" t="s">
        <v>102</v>
      </c>
      <c r="AA112" s="138" t="s">
        <v>102</v>
      </c>
      <c r="AB112" s="138" t="s">
        <v>102</v>
      </c>
      <c r="AC112" s="141" t="s">
        <v>102</v>
      </c>
      <c r="AD112" s="138" t="s">
        <v>102</v>
      </c>
      <c r="AE112" s="138" t="s">
        <v>102</v>
      </c>
      <c r="AF112" s="138" t="s">
        <v>102</v>
      </c>
      <c r="AG112" s="138" t="s">
        <v>102</v>
      </c>
      <c r="AH112" s="138" t="s">
        <v>102</v>
      </c>
      <c r="AI112" s="140" t="s">
        <v>102</v>
      </c>
      <c r="AJ112" s="140" t="s">
        <v>102</v>
      </c>
      <c r="AK112" s="138" t="s">
        <v>102</v>
      </c>
      <c r="AL112" s="141" t="s">
        <v>102</v>
      </c>
      <c r="AM112" s="141" t="s">
        <v>102</v>
      </c>
      <c r="AN112" s="140" t="s">
        <v>102</v>
      </c>
      <c r="AO112" s="138" t="s">
        <v>102</v>
      </c>
      <c r="AP112" s="138" t="s">
        <v>102</v>
      </c>
      <c r="AQ112" s="139"/>
      <c r="AR112" s="138"/>
      <c r="AS112" s="138"/>
      <c r="AT112" s="138"/>
      <c r="AU112" s="138"/>
      <c r="AV112" s="138"/>
    </row>
    <row r="113" spans="1:48">
      <c r="A113" s="143" t="s">
        <v>102</v>
      </c>
      <c r="B113" s="143" t="s">
        <v>102</v>
      </c>
      <c r="C113" s="143" t="s">
        <v>102</v>
      </c>
      <c r="D113" s="142" t="s">
        <v>102</v>
      </c>
      <c r="E113" s="138" t="s">
        <v>102</v>
      </c>
      <c r="F113" s="138" t="s">
        <v>102</v>
      </c>
      <c r="G113" s="138" t="s">
        <v>102</v>
      </c>
      <c r="H113" s="138" t="s">
        <v>102</v>
      </c>
      <c r="I113" s="138" t="s">
        <v>102</v>
      </c>
      <c r="J113" s="138" t="s">
        <v>102</v>
      </c>
      <c r="K113" s="138" t="s">
        <v>102</v>
      </c>
      <c r="L113" s="138" t="s">
        <v>102</v>
      </c>
      <c r="M113" s="138" t="s">
        <v>102</v>
      </c>
      <c r="N113" s="138" t="s">
        <v>102</v>
      </c>
      <c r="O113" s="138" t="s">
        <v>102</v>
      </c>
      <c r="P113" s="138" t="s">
        <v>102</v>
      </c>
      <c r="Q113" s="138" t="s">
        <v>102</v>
      </c>
      <c r="R113" s="138" t="s">
        <v>102</v>
      </c>
      <c r="S113" s="138" t="s">
        <v>102</v>
      </c>
      <c r="T113" s="138" t="s">
        <v>102</v>
      </c>
      <c r="U113" s="138" t="s">
        <v>102</v>
      </c>
      <c r="V113" s="138" t="s">
        <v>102</v>
      </c>
      <c r="W113" s="138" t="s">
        <v>102</v>
      </c>
      <c r="X113" s="138" t="s">
        <v>102</v>
      </c>
      <c r="Y113" s="138" t="s">
        <v>102</v>
      </c>
      <c r="Z113" s="138" t="s">
        <v>102</v>
      </c>
      <c r="AA113" s="138" t="s">
        <v>102</v>
      </c>
      <c r="AB113" s="138" t="s">
        <v>102</v>
      </c>
      <c r="AC113" s="141" t="s">
        <v>102</v>
      </c>
      <c r="AD113" s="138" t="s">
        <v>102</v>
      </c>
      <c r="AE113" s="138" t="s">
        <v>102</v>
      </c>
      <c r="AF113" s="138" t="s">
        <v>102</v>
      </c>
      <c r="AG113" s="138" t="s">
        <v>102</v>
      </c>
      <c r="AH113" s="138" t="s">
        <v>102</v>
      </c>
      <c r="AI113" s="140" t="s">
        <v>102</v>
      </c>
      <c r="AJ113" s="140" t="s">
        <v>102</v>
      </c>
      <c r="AK113" s="138" t="s">
        <v>102</v>
      </c>
      <c r="AL113" s="141" t="s">
        <v>102</v>
      </c>
      <c r="AM113" s="141" t="s">
        <v>102</v>
      </c>
      <c r="AN113" s="140" t="s">
        <v>102</v>
      </c>
      <c r="AO113" s="138" t="s">
        <v>102</v>
      </c>
      <c r="AP113" s="138" t="s">
        <v>102</v>
      </c>
      <c r="AQ113" s="139"/>
      <c r="AR113" s="138"/>
      <c r="AS113" s="138"/>
      <c r="AT113" s="138"/>
      <c r="AU113" s="138"/>
      <c r="AV113" s="138"/>
    </row>
    <row r="114" spans="1:48">
      <c r="A114" s="143" t="s">
        <v>102</v>
      </c>
      <c r="B114" s="143" t="s">
        <v>102</v>
      </c>
      <c r="C114" s="143" t="s">
        <v>102</v>
      </c>
      <c r="D114" s="142" t="s">
        <v>102</v>
      </c>
      <c r="E114" s="138" t="s">
        <v>102</v>
      </c>
      <c r="F114" s="138" t="s">
        <v>102</v>
      </c>
      <c r="G114" s="138" t="s">
        <v>102</v>
      </c>
      <c r="H114" s="138" t="s">
        <v>102</v>
      </c>
      <c r="I114" s="138" t="s">
        <v>102</v>
      </c>
      <c r="J114" s="138" t="s">
        <v>102</v>
      </c>
      <c r="K114" s="138" t="s">
        <v>102</v>
      </c>
      <c r="L114" s="138" t="s">
        <v>102</v>
      </c>
      <c r="M114" s="138" t="s">
        <v>102</v>
      </c>
      <c r="N114" s="138" t="s">
        <v>102</v>
      </c>
      <c r="O114" s="138" t="s">
        <v>102</v>
      </c>
      <c r="P114" s="138" t="s">
        <v>102</v>
      </c>
      <c r="Q114" s="138" t="s">
        <v>102</v>
      </c>
      <c r="R114" s="138" t="s">
        <v>102</v>
      </c>
      <c r="S114" s="138" t="s">
        <v>102</v>
      </c>
      <c r="T114" s="138" t="s">
        <v>102</v>
      </c>
      <c r="U114" s="138" t="s">
        <v>102</v>
      </c>
      <c r="V114" s="138" t="s">
        <v>102</v>
      </c>
      <c r="W114" s="138" t="s">
        <v>102</v>
      </c>
      <c r="X114" s="138" t="s">
        <v>102</v>
      </c>
      <c r="Y114" s="138" t="s">
        <v>102</v>
      </c>
      <c r="Z114" s="138" t="s">
        <v>102</v>
      </c>
      <c r="AA114" s="138" t="s">
        <v>102</v>
      </c>
      <c r="AB114" s="138" t="s">
        <v>102</v>
      </c>
      <c r="AC114" s="141" t="s">
        <v>102</v>
      </c>
      <c r="AD114" s="138" t="s">
        <v>102</v>
      </c>
      <c r="AE114" s="138" t="s">
        <v>102</v>
      </c>
      <c r="AF114" s="138" t="s">
        <v>102</v>
      </c>
      <c r="AG114" s="138" t="s">
        <v>102</v>
      </c>
      <c r="AH114" s="138" t="s">
        <v>102</v>
      </c>
      <c r="AI114" s="140" t="s">
        <v>102</v>
      </c>
      <c r="AJ114" s="140" t="s">
        <v>102</v>
      </c>
      <c r="AK114" s="138" t="s">
        <v>102</v>
      </c>
      <c r="AL114" s="141" t="s">
        <v>102</v>
      </c>
      <c r="AM114" s="141" t="s">
        <v>102</v>
      </c>
      <c r="AN114" s="140" t="s">
        <v>102</v>
      </c>
      <c r="AO114" s="138" t="s">
        <v>102</v>
      </c>
      <c r="AP114" s="138" t="s">
        <v>102</v>
      </c>
      <c r="AQ114" s="139"/>
      <c r="AR114" s="138"/>
      <c r="AS114" s="138"/>
      <c r="AT114" s="138"/>
      <c r="AU114" s="138"/>
      <c r="AV114" s="138"/>
    </row>
    <row r="115" spans="1:48">
      <c r="A115" s="143" t="s">
        <v>102</v>
      </c>
      <c r="B115" s="143" t="s">
        <v>102</v>
      </c>
      <c r="C115" s="143" t="s">
        <v>102</v>
      </c>
      <c r="D115" s="142" t="s">
        <v>102</v>
      </c>
      <c r="E115" s="138" t="s">
        <v>102</v>
      </c>
      <c r="F115" s="138" t="s">
        <v>102</v>
      </c>
      <c r="G115" s="138" t="s">
        <v>102</v>
      </c>
      <c r="H115" s="138" t="s">
        <v>102</v>
      </c>
      <c r="I115" s="138" t="s">
        <v>102</v>
      </c>
      <c r="J115" s="138" t="s">
        <v>102</v>
      </c>
      <c r="K115" s="138" t="s">
        <v>102</v>
      </c>
      <c r="L115" s="138" t="s">
        <v>102</v>
      </c>
      <c r="M115" s="138" t="s">
        <v>102</v>
      </c>
      <c r="N115" s="138" t="s">
        <v>102</v>
      </c>
      <c r="O115" s="138" t="s">
        <v>102</v>
      </c>
      <c r="P115" s="138" t="s">
        <v>102</v>
      </c>
      <c r="Q115" s="138" t="s">
        <v>102</v>
      </c>
      <c r="R115" s="138" t="s">
        <v>102</v>
      </c>
      <c r="S115" s="138" t="s">
        <v>102</v>
      </c>
      <c r="T115" s="138" t="s">
        <v>102</v>
      </c>
      <c r="U115" s="138" t="s">
        <v>102</v>
      </c>
      <c r="V115" s="138" t="s">
        <v>102</v>
      </c>
      <c r="W115" s="138" t="s">
        <v>102</v>
      </c>
      <c r="X115" s="138" t="s">
        <v>102</v>
      </c>
      <c r="Y115" s="138" t="s">
        <v>102</v>
      </c>
      <c r="Z115" s="138" t="s">
        <v>102</v>
      </c>
      <c r="AA115" s="138" t="s">
        <v>102</v>
      </c>
      <c r="AB115" s="138" t="s">
        <v>102</v>
      </c>
      <c r="AC115" s="141" t="s">
        <v>102</v>
      </c>
      <c r="AD115" s="138" t="s">
        <v>102</v>
      </c>
      <c r="AE115" s="138" t="s">
        <v>102</v>
      </c>
      <c r="AF115" s="138" t="s">
        <v>102</v>
      </c>
      <c r="AG115" s="138" t="s">
        <v>102</v>
      </c>
      <c r="AH115" s="138" t="s">
        <v>102</v>
      </c>
      <c r="AI115" s="140" t="s">
        <v>102</v>
      </c>
      <c r="AJ115" s="140" t="s">
        <v>102</v>
      </c>
      <c r="AK115" s="138" t="s">
        <v>102</v>
      </c>
      <c r="AL115" s="141" t="s">
        <v>102</v>
      </c>
      <c r="AM115" s="141" t="s">
        <v>102</v>
      </c>
      <c r="AN115" s="140" t="s">
        <v>102</v>
      </c>
      <c r="AO115" s="138" t="s">
        <v>102</v>
      </c>
      <c r="AP115" s="138" t="s">
        <v>102</v>
      </c>
      <c r="AQ115" s="139"/>
      <c r="AR115" s="138"/>
      <c r="AS115" s="138"/>
      <c r="AT115" s="138"/>
      <c r="AU115" s="138"/>
      <c r="AV115" s="138"/>
    </row>
    <row r="116" spans="1:48">
      <c r="A116" s="143" t="s">
        <v>102</v>
      </c>
      <c r="B116" s="143" t="s">
        <v>102</v>
      </c>
      <c r="C116" s="143" t="s">
        <v>102</v>
      </c>
      <c r="D116" s="142" t="s">
        <v>102</v>
      </c>
      <c r="E116" s="138" t="s">
        <v>102</v>
      </c>
      <c r="F116" s="138" t="s">
        <v>102</v>
      </c>
      <c r="G116" s="138" t="s">
        <v>102</v>
      </c>
      <c r="H116" s="138" t="s">
        <v>102</v>
      </c>
      <c r="I116" s="138" t="s">
        <v>102</v>
      </c>
      <c r="J116" s="138" t="s">
        <v>102</v>
      </c>
      <c r="K116" s="138" t="s">
        <v>102</v>
      </c>
      <c r="L116" s="138" t="s">
        <v>102</v>
      </c>
      <c r="M116" s="138" t="s">
        <v>102</v>
      </c>
      <c r="N116" s="138" t="s">
        <v>102</v>
      </c>
      <c r="O116" s="138" t="s">
        <v>102</v>
      </c>
      <c r="P116" s="138" t="s">
        <v>102</v>
      </c>
      <c r="Q116" s="138" t="s">
        <v>102</v>
      </c>
      <c r="R116" s="138" t="s">
        <v>102</v>
      </c>
      <c r="S116" s="138" t="s">
        <v>102</v>
      </c>
      <c r="T116" s="138" t="s">
        <v>102</v>
      </c>
      <c r="U116" s="138" t="s">
        <v>102</v>
      </c>
      <c r="V116" s="138" t="s">
        <v>102</v>
      </c>
      <c r="W116" s="138" t="s">
        <v>102</v>
      </c>
      <c r="X116" s="138" t="s">
        <v>102</v>
      </c>
      <c r="Y116" s="138" t="s">
        <v>102</v>
      </c>
      <c r="Z116" s="138" t="s">
        <v>102</v>
      </c>
      <c r="AA116" s="138" t="s">
        <v>102</v>
      </c>
      <c r="AB116" s="138" t="s">
        <v>102</v>
      </c>
      <c r="AC116" s="141" t="s">
        <v>102</v>
      </c>
      <c r="AD116" s="138" t="s">
        <v>102</v>
      </c>
      <c r="AE116" s="138" t="s">
        <v>102</v>
      </c>
      <c r="AF116" s="138" t="s">
        <v>102</v>
      </c>
      <c r="AG116" s="138" t="s">
        <v>102</v>
      </c>
      <c r="AH116" s="138" t="s">
        <v>102</v>
      </c>
      <c r="AI116" s="140" t="s">
        <v>102</v>
      </c>
      <c r="AJ116" s="140" t="s">
        <v>102</v>
      </c>
      <c r="AK116" s="138" t="s">
        <v>102</v>
      </c>
      <c r="AL116" s="141" t="s">
        <v>102</v>
      </c>
      <c r="AM116" s="141" t="s">
        <v>102</v>
      </c>
      <c r="AN116" s="140" t="s">
        <v>102</v>
      </c>
      <c r="AO116" s="138" t="s">
        <v>102</v>
      </c>
      <c r="AP116" s="138" t="s">
        <v>102</v>
      </c>
      <c r="AQ116" s="139"/>
      <c r="AR116" s="138"/>
      <c r="AS116" s="138"/>
      <c r="AT116" s="138"/>
      <c r="AU116" s="138"/>
      <c r="AV116" s="138"/>
    </row>
    <row r="117" spans="1:48">
      <c r="A117" s="143" t="s">
        <v>102</v>
      </c>
      <c r="B117" s="143" t="s">
        <v>102</v>
      </c>
      <c r="C117" s="143" t="s">
        <v>102</v>
      </c>
      <c r="D117" s="142" t="s">
        <v>102</v>
      </c>
      <c r="E117" s="138" t="s">
        <v>102</v>
      </c>
      <c r="F117" s="138" t="s">
        <v>102</v>
      </c>
      <c r="G117" s="138" t="s">
        <v>102</v>
      </c>
      <c r="H117" s="138" t="s">
        <v>102</v>
      </c>
      <c r="I117" s="138" t="s">
        <v>102</v>
      </c>
      <c r="J117" s="138" t="s">
        <v>102</v>
      </c>
      <c r="K117" s="138" t="s">
        <v>102</v>
      </c>
      <c r="L117" s="138" t="s">
        <v>102</v>
      </c>
      <c r="M117" s="138" t="s">
        <v>102</v>
      </c>
      <c r="N117" s="138" t="s">
        <v>102</v>
      </c>
      <c r="O117" s="138" t="s">
        <v>102</v>
      </c>
      <c r="P117" s="138" t="s">
        <v>102</v>
      </c>
      <c r="Q117" s="138" t="s">
        <v>102</v>
      </c>
      <c r="R117" s="138" t="s">
        <v>102</v>
      </c>
      <c r="S117" s="138" t="s">
        <v>102</v>
      </c>
      <c r="T117" s="138" t="s">
        <v>102</v>
      </c>
      <c r="U117" s="138" t="s">
        <v>102</v>
      </c>
      <c r="V117" s="138" t="s">
        <v>102</v>
      </c>
      <c r="W117" s="138" t="s">
        <v>102</v>
      </c>
      <c r="X117" s="138" t="s">
        <v>102</v>
      </c>
      <c r="Y117" s="138" t="s">
        <v>102</v>
      </c>
      <c r="Z117" s="138" t="s">
        <v>102</v>
      </c>
      <c r="AA117" s="138" t="s">
        <v>102</v>
      </c>
      <c r="AB117" s="138" t="s">
        <v>102</v>
      </c>
      <c r="AC117" s="141" t="s">
        <v>102</v>
      </c>
      <c r="AD117" s="138" t="s">
        <v>102</v>
      </c>
      <c r="AE117" s="138" t="s">
        <v>102</v>
      </c>
      <c r="AF117" s="138" t="s">
        <v>102</v>
      </c>
      <c r="AG117" s="138" t="s">
        <v>102</v>
      </c>
      <c r="AH117" s="138" t="s">
        <v>102</v>
      </c>
      <c r="AI117" s="140" t="s">
        <v>102</v>
      </c>
      <c r="AJ117" s="140" t="s">
        <v>102</v>
      </c>
      <c r="AK117" s="138" t="s">
        <v>102</v>
      </c>
      <c r="AL117" s="141" t="s">
        <v>102</v>
      </c>
      <c r="AM117" s="141" t="s">
        <v>102</v>
      </c>
      <c r="AN117" s="140" t="s">
        <v>102</v>
      </c>
      <c r="AO117" s="138" t="s">
        <v>102</v>
      </c>
      <c r="AP117" s="138" t="s">
        <v>102</v>
      </c>
      <c r="AQ117" s="139"/>
      <c r="AR117" s="138"/>
      <c r="AS117" s="138"/>
      <c r="AT117" s="138"/>
      <c r="AU117" s="138"/>
      <c r="AV117" s="138"/>
    </row>
    <row r="118" spans="1:48">
      <c r="A118" s="143" t="s">
        <v>102</v>
      </c>
      <c r="B118" s="143" t="s">
        <v>102</v>
      </c>
      <c r="C118" s="143" t="s">
        <v>102</v>
      </c>
      <c r="D118" s="142" t="s">
        <v>102</v>
      </c>
      <c r="E118" s="138" t="s">
        <v>102</v>
      </c>
      <c r="F118" s="138" t="s">
        <v>102</v>
      </c>
      <c r="G118" s="138" t="s">
        <v>102</v>
      </c>
      <c r="H118" s="138" t="s">
        <v>102</v>
      </c>
      <c r="I118" s="138" t="s">
        <v>102</v>
      </c>
      <c r="J118" s="138" t="s">
        <v>102</v>
      </c>
      <c r="K118" s="138" t="s">
        <v>102</v>
      </c>
      <c r="L118" s="138" t="s">
        <v>102</v>
      </c>
      <c r="M118" s="138" t="s">
        <v>102</v>
      </c>
      <c r="N118" s="138" t="s">
        <v>102</v>
      </c>
      <c r="O118" s="138" t="s">
        <v>102</v>
      </c>
      <c r="P118" s="138" t="s">
        <v>102</v>
      </c>
      <c r="Q118" s="138" t="s">
        <v>102</v>
      </c>
      <c r="R118" s="138" t="s">
        <v>102</v>
      </c>
      <c r="S118" s="138" t="s">
        <v>102</v>
      </c>
      <c r="T118" s="138" t="s">
        <v>102</v>
      </c>
      <c r="U118" s="138" t="s">
        <v>102</v>
      </c>
      <c r="V118" s="138" t="s">
        <v>102</v>
      </c>
      <c r="W118" s="138" t="s">
        <v>102</v>
      </c>
      <c r="X118" s="138" t="s">
        <v>102</v>
      </c>
      <c r="Y118" s="138" t="s">
        <v>102</v>
      </c>
      <c r="Z118" s="138" t="s">
        <v>102</v>
      </c>
      <c r="AA118" s="138" t="s">
        <v>102</v>
      </c>
      <c r="AB118" s="138" t="s">
        <v>102</v>
      </c>
      <c r="AC118" s="141" t="s">
        <v>102</v>
      </c>
      <c r="AD118" s="138" t="s">
        <v>102</v>
      </c>
      <c r="AE118" s="138" t="s">
        <v>102</v>
      </c>
      <c r="AF118" s="138" t="s">
        <v>102</v>
      </c>
      <c r="AG118" s="138" t="s">
        <v>102</v>
      </c>
      <c r="AH118" s="138" t="s">
        <v>102</v>
      </c>
      <c r="AI118" s="140" t="s">
        <v>102</v>
      </c>
      <c r="AJ118" s="140" t="s">
        <v>102</v>
      </c>
      <c r="AK118" s="138" t="s">
        <v>102</v>
      </c>
      <c r="AL118" s="141" t="s">
        <v>102</v>
      </c>
      <c r="AM118" s="141" t="s">
        <v>102</v>
      </c>
      <c r="AN118" s="140" t="s">
        <v>102</v>
      </c>
      <c r="AO118" s="138" t="s">
        <v>102</v>
      </c>
      <c r="AP118" s="138" t="s">
        <v>102</v>
      </c>
      <c r="AQ118" s="139"/>
      <c r="AR118" s="138"/>
      <c r="AS118" s="138"/>
      <c r="AT118" s="138"/>
      <c r="AU118" s="138"/>
      <c r="AV118" s="138"/>
    </row>
    <row r="119" spans="1:48">
      <c r="A119" s="143" t="s">
        <v>102</v>
      </c>
      <c r="B119" s="143" t="s">
        <v>102</v>
      </c>
      <c r="C119" s="143" t="s">
        <v>102</v>
      </c>
      <c r="D119" s="142" t="s">
        <v>102</v>
      </c>
      <c r="E119" s="138" t="s">
        <v>102</v>
      </c>
      <c r="F119" s="138" t="s">
        <v>102</v>
      </c>
      <c r="G119" s="138" t="s">
        <v>102</v>
      </c>
      <c r="H119" s="138" t="s">
        <v>102</v>
      </c>
      <c r="I119" s="138" t="s">
        <v>102</v>
      </c>
      <c r="J119" s="138" t="s">
        <v>102</v>
      </c>
      <c r="K119" s="138" t="s">
        <v>102</v>
      </c>
      <c r="L119" s="138" t="s">
        <v>102</v>
      </c>
      <c r="M119" s="138" t="s">
        <v>102</v>
      </c>
      <c r="N119" s="138" t="s">
        <v>102</v>
      </c>
      <c r="O119" s="138" t="s">
        <v>102</v>
      </c>
      <c r="P119" s="138" t="s">
        <v>102</v>
      </c>
      <c r="Q119" s="138" t="s">
        <v>102</v>
      </c>
      <c r="R119" s="138" t="s">
        <v>102</v>
      </c>
      <c r="S119" s="138" t="s">
        <v>102</v>
      </c>
      <c r="T119" s="138" t="s">
        <v>102</v>
      </c>
      <c r="U119" s="138" t="s">
        <v>102</v>
      </c>
      <c r="V119" s="138" t="s">
        <v>102</v>
      </c>
      <c r="W119" s="138" t="s">
        <v>102</v>
      </c>
      <c r="X119" s="138" t="s">
        <v>102</v>
      </c>
      <c r="Y119" s="138" t="s">
        <v>102</v>
      </c>
      <c r="Z119" s="138" t="s">
        <v>102</v>
      </c>
      <c r="AA119" s="138" t="s">
        <v>102</v>
      </c>
      <c r="AB119" s="138" t="s">
        <v>102</v>
      </c>
      <c r="AC119" s="141" t="s">
        <v>102</v>
      </c>
      <c r="AD119" s="138" t="s">
        <v>102</v>
      </c>
      <c r="AE119" s="138" t="s">
        <v>102</v>
      </c>
      <c r="AF119" s="138" t="s">
        <v>102</v>
      </c>
      <c r="AG119" s="138" t="s">
        <v>102</v>
      </c>
      <c r="AH119" s="138" t="s">
        <v>102</v>
      </c>
      <c r="AI119" s="140" t="s">
        <v>102</v>
      </c>
      <c r="AJ119" s="140" t="s">
        <v>102</v>
      </c>
      <c r="AK119" s="138" t="s">
        <v>102</v>
      </c>
      <c r="AL119" s="141" t="s">
        <v>102</v>
      </c>
      <c r="AM119" s="141" t="s">
        <v>102</v>
      </c>
      <c r="AN119" s="140" t="s">
        <v>102</v>
      </c>
      <c r="AO119" s="138" t="s">
        <v>102</v>
      </c>
      <c r="AP119" s="138" t="s">
        <v>102</v>
      </c>
      <c r="AQ119" s="139"/>
      <c r="AR119" s="138"/>
      <c r="AS119" s="138"/>
      <c r="AT119" s="138"/>
      <c r="AU119" s="138"/>
      <c r="AV119" s="138"/>
    </row>
    <row r="120" spans="1:48">
      <c r="A120" s="143" t="s">
        <v>102</v>
      </c>
      <c r="B120" s="143" t="s">
        <v>102</v>
      </c>
      <c r="C120" s="143" t="s">
        <v>102</v>
      </c>
      <c r="D120" s="142" t="s">
        <v>102</v>
      </c>
      <c r="E120" s="138" t="s">
        <v>102</v>
      </c>
      <c r="F120" s="138" t="s">
        <v>102</v>
      </c>
      <c r="G120" s="138" t="s">
        <v>102</v>
      </c>
      <c r="H120" s="138" t="s">
        <v>102</v>
      </c>
      <c r="I120" s="138" t="s">
        <v>102</v>
      </c>
      <c r="J120" s="138" t="s">
        <v>102</v>
      </c>
      <c r="K120" s="138" t="s">
        <v>102</v>
      </c>
      <c r="L120" s="138" t="s">
        <v>102</v>
      </c>
      <c r="M120" s="138" t="s">
        <v>102</v>
      </c>
      <c r="N120" s="138" t="s">
        <v>102</v>
      </c>
      <c r="O120" s="138" t="s">
        <v>102</v>
      </c>
      <c r="P120" s="138" t="s">
        <v>102</v>
      </c>
      <c r="Q120" s="138" t="s">
        <v>102</v>
      </c>
      <c r="R120" s="138" t="s">
        <v>102</v>
      </c>
      <c r="S120" s="138" t="s">
        <v>102</v>
      </c>
      <c r="T120" s="138" t="s">
        <v>102</v>
      </c>
      <c r="U120" s="138" t="s">
        <v>102</v>
      </c>
      <c r="V120" s="138" t="s">
        <v>102</v>
      </c>
      <c r="W120" s="138" t="s">
        <v>102</v>
      </c>
      <c r="X120" s="138" t="s">
        <v>102</v>
      </c>
      <c r="Y120" s="138" t="s">
        <v>102</v>
      </c>
      <c r="Z120" s="138" t="s">
        <v>102</v>
      </c>
      <c r="AA120" s="138" t="s">
        <v>102</v>
      </c>
      <c r="AB120" s="138" t="s">
        <v>102</v>
      </c>
      <c r="AC120" s="141" t="s">
        <v>102</v>
      </c>
      <c r="AD120" s="138" t="s">
        <v>102</v>
      </c>
      <c r="AE120" s="138" t="s">
        <v>102</v>
      </c>
      <c r="AF120" s="138" t="s">
        <v>102</v>
      </c>
      <c r="AG120" s="138" t="s">
        <v>102</v>
      </c>
      <c r="AH120" s="138" t="s">
        <v>102</v>
      </c>
      <c r="AI120" s="140" t="s">
        <v>102</v>
      </c>
      <c r="AJ120" s="140" t="s">
        <v>102</v>
      </c>
      <c r="AK120" s="138" t="s">
        <v>102</v>
      </c>
      <c r="AL120" s="141" t="s">
        <v>102</v>
      </c>
      <c r="AM120" s="141" t="s">
        <v>102</v>
      </c>
      <c r="AN120" s="140" t="s">
        <v>102</v>
      </c>
      <c r="AO120" s="138" t="s">
        <v>102</v>
      </c>
      <c r="AP120" s="138" t="s">
        <v>102</v>
      </c>
      <c r="AQ120" s="139"/>
      <c r="AR120" s="138"/>
      <c r="AS120" s="138"/>
      <c r="AT120" s="138"/>
      <c r="AU120" s="138"/>
      <c r="AV120" s="138"/>
    </row>
    <row r="121" spans="1:48">
      <c r="A121" s="143" t="s">
        <v>102</v>
      </c>
      <c r="B121" s="143" t="s">
        <v>102</v>
      </c>
      <c r="C121" s="143" t="s">
        <v>102</v>
      </c>
      <c r="D121" s="142" t="s">
        <v>102</v>
      </c>
      <c r="E121" s="138" t="s">
        <v>102</v>
      </c>
      <c r="F121" s="138" t="s">
        <v>102</v>
      </c>
      <c r="G121" s="138" t="s">
        <v>102</v>
      </c>
      <c r="H121" s="138" t="s">
        <v>102</v>
      </c>
      <c r="I121" s="138" t="s">
        <v>102</v>
      </c>
      <c r="J121" s="138" t="s">
        <v>102</v>
      </c>
      <c r="K121" s="138" t="s">
        <v>102</v>
      </c>
      <c r="L121" s="138" t="s">
        <v>102</v>
      </c>
      <c r="M121" s="138" t="s">
        <v>102</v>
      </c>
      <c r="N121" s="138" t="s">
        <v>102</v>
      </c>
      <c r="O121" s="138" t="s">
        <v>102</v>
      </c>
      <c r="P121" s="138" t="s">
        <v>102</v>
      </c>
      <c r="Q121" s="138" t="s">
        <v>102</v>
      </c>
      <c r="R121" s="138" t="s">
        <v>102</v>
      </c>
      <c r="S121" s="138" t="s">
        <v>102</v>
      </c>
      <c r="T121" s="138" t="s">
        <v>102</v>
      </c>
      <c r="U121" s="138" t="s">
        <v>102</v>
      </c>
      <c r="V121" s="138" t="s">
        <v>102</v>
      </c>
      <c r="W121" s="138" t="s">
        <v>102</v>
      </c>
      <c r="X121" s="138" t="s">
        <v>102</v>
      </c>
      <c r="Y121" s="138" t="s">
        <v>102</v>
      </c>
      <c r="Z121" s="138" t="s">
        <v>102</v>
      </c>
      <c r="AA121" s="138" t="s">
        <v>102</v>
      </c>
      <c r="AB121" s="138" t="s">
        <v>102</v>
      </c>
      <c r="AC121" s="141" t="s">
        <v>102</v>
      </c>
      <c r="AD121" s="138" t="s">
        <v>102</v>
      </c>
      <c r="AE121" s="138" t="s">
        <v>102</v>
      </c>
      <c r="AF121" s="138" t="s">
        <v>102</v>
      </c>
      <c r="AG121" s="138" t="s">
        <v>102</v>
      </c>
      <c r="AH121" s="138" t="s">
        <v>102</v>
      </c>
      <c r="AI121" s="140" t="s">
        <v>102</v>
      </c>
      <c r="AJ121" s="140" t="s">
        <v>102</v>
      </c>
      <c r="AK121" s="138" t="s">
        <v>102</v>
      </c>
      <c r="AL121" s="141" t="s">
        <v>102</v>
      </c>
      <c r="AM121" s="141" t="s">
        <v>102</v>
      </c>
      <c r="AN121" s="140" t="s">
        <v>102</v>
      </c>
      <c r="AO121" s="138" t="s">
        <v>102</v>
      </c>
      <c r="AP121" s="138" t="s">
        <v>102</v>
      </c>
      <c r="AQ121" s="139"/>
      <c r="AR121" s="138"/>
      <c r="AS121" s="138"/>
      <c r="AT121" s="138"/>
      <c r="AU121" s="138"/>
      <c r="AV121" s="138"/>
    </row>
    <row r="122" spans="1:48">
      <c r="A122" s="143" t="s">
        <v>102</v>
      </c>
      <c r="B122" s="143" t="s">
        <v>102</v>
      </c>
      <c r="C122" s="143" t="s">
        <v>102</v>
      </c>
      <c r="D122" s="142" t="s">
        <v>102</v>
      </c>
      <c r="E122" s="138" t="s">
        <v>102</v>
      </c>
      <c r="F122" s="138" t="s">
        <v>102</v>
      </c>
      <c r="G122" s="138" t="s">
        <v>102</v>
      </c>
      <c r="H122" s="138" t="s">
        <v>102</v>
      </c>
      <c r="I122" s="138" t="s">
        <v>102</v>
      </c>
      <c r="J122" s="138" t="s">
        <v>102</v>
      </c>
      <c r="K122" s="138" t="s">
        <v>102</v>
      </c>
      <c r="L122" s="138" t="s">
        <v>102</v>
      </c>
      <c r="M122" s="138" t="s">
        <v>102</v>
      </c>
      <c r="N122" s="138" t="s">
        <v>102</v>
      </c>
      <c r="O122" s="138" t="s">
        <v>102</v>
      </c>
      <c r="P122" s="138" t="s">
        <v>102</v>
      </c>
      <c r="Q122" s="138" t="s">
        <v>102</v>
      </c>
      <c r="R122" s="138" t="s">
        <v>102</v>
      </c>
      <c r="S122" s="138" t="s">
        <v>102</v>
      </c>
      <c r="T122" s="138" t="s">
        <v>102</v>
      </c>
      <c r="U122" s="138" t="s">
        <v>102</v>
      </c>
      <c r="V122" s="138" t="s">
        <v>102</v>
      </c>
      <c r="W122" s="138" t="s">
        <v>102</v>
      </c>
      <c r="X122" s="138" t="s">
        <v>102</v>
      </c>
      <c r="Y122" s="138" t="s">
        <v>102</v>
      </c>
      <c r="Z122" s="138" t="s">
        <v>102</v>
      </c>
      <c r="AA122" s="138" t="s">
        <v>102</v>
      </c>
      <c r="AB122" s="138" t="s">
        <v>102</v>
      </c>
      <c r="AC122" s="141" t="s">
        <v>102</v>
      </c>
      <c r="AD122" s="138" t="s">
        <v>102</v>
      </c>
      <c r="AE122" s="138" t="s">
        <v>102</v>
      </c>
      <c r="AF122" s="138" t="s">
        <v>102</v>
      </c>
      <c r="AG122" s="138" t="s">
        <v>102</v>
      </c>
      <c r="AH122" s="138" t="s">
        <v>102</v>
      </c>
      <c r="AI122" s="140" t="s">
        <v>102</v>
      </c>
      <c r="AJ122" s="140" t="s">
        <v>102</v>
      </c>
      <c r="AK122" s="138" t="s">
        <v>102</v>
      </c>
      <c r="AL122" s="141" t="s">
        <v>102</v>
      </c>
      <c r="AM122" s="141" t="s">
        <v>102</v>
      </c>
      <c r="AN122" s="140" t="s">
        <v>102</v>
      </c>
      <c r="AO122" s="138" t="s">
        <v>102</v>
      </c>
      <c r="AP122" s="138" t="s">
        <v>102</v>
      </c>
      <c r="AQ122" s="139"/>
      <c r="AR122" s="138"/>
      <c r="AS122" s="138"/>
      <c r="AT122" s="138"/>
      <c r="AU122" s="138"/>
      <c r="AV122" s="138"/>
    </row>
    <row r="123" spans="1:48">
      <c r="A123" s="143" t="s">
        <v>102</v>
      </c>
      <c r="B123" s="143" t="s">
        <v>102</v>
      </c>
      <c r="C123" s="143" t="s">
        <v>102</v>
      </c>
      <c r="D123" s="142" t="s">
        <v>102</v>
      </c>
      <c r="E123" s="138" t="s">
        <v>102</v>
      </c>
      <c r="F123" s="138" t="s">
        <v>102</v>
      </c>
      <c r="G123" s="138" t="s">
        <v>102</v>
      </c>
      <c r="H123" s="138" t="s">
        <v>102</v>
      </c>
      <c r="I123" s="138" t="s">
        <v>102</v>
      </c>
      <c r="J123" s="138" t="s">
        <v>102</v>
      </c>
      <c r="K123" s="138" t="s">
        <v>102</v>
      </c>
      <c r="L123" s="138" t="s">
        <v>102</v>
      </c>
      <c r="M123" s="138" t="s">
        <v>102</v>
      </c>
      <c r="N123" s="138" t="s">
        <v>102</v>
      </c>
      <c r="O123" s="138" t="s">
        <v>102</v>
      </c>
      <c r="P123" s="138" t="s">
        <v>102</v>
      </c>
      <c r="Q123" s="138" t="s">
        <v>102</v>
      </c>
      <c r="R123" s="138" t="s">
        <v>102</v>
      </c>
      <c r="S123" s="138" t="s">
        <v>102</v>
      </c>
      <c r="T123" s="138" t="s">
        <v>102</v>
      </c>
      <c r="U123" s="138" t="s">
        <v>102</v>
      </c>
      <c r="V123" s="138" t="s">
        <v>102</v>
      </c>
      <c r="W123" s="138" t="s">
        <v>102</v>
      </c>
      <c r="X123" s="138" t="s">
        <v>102</v>
      </c>
      <c r="Y123" s="138" t="s">
        <v>102</v>
      </c>
      <c r="Z123" s="138" t="s">
        <v>102</v>
      </c>
      <c r="AA123" s="138" t="s">
        <v>102</v>
      </c>
      <c r="AB123" s="138" t="s">
        <v>102</v>
      </c>
      <c r="AC123" s="141" t="s">
        <v>102</v>
      </c>
      <c r="AD123" s="138" t="s">
        <v>102</v>
      </c>
      <c r="AE123" s="138" t="s">
        <v>102</v>
      </c>
      <c r="AF123" s="138" t="s">
        <v>102</v>
      </c>
      <c r="AG123" s="138" t="s">
        <v>102</v>
      </c>
      <c r="AH123" s="138" t="s">
        <v>102</v>
      </c>
      <c r="AI123" s="140" t="s">
        <v>102</v>
      </c>
      <c r="AJ123" s="140" t="s">
        <v>102</v>
      </c>
      <c r="AK123" s="138" t="s">
        <v>102</v>
      </c>
      <c r="AL123" s="141" t="s">
        <v>102</v>
      </c>
      <c r="AM123" s="141" t="s">
        <v>102</v>
      </c>
      <c r="AN123" s="140" t="s">
        <v>102</v>
      </c>
      <c r="AO123" s="138" t="s">
        <v>102</v>
      </c>
      <c r="AP123" s="138" t="s">
        <v>102</v>
      </c>
      <c r="AQ123" s="139"/>
      <c r="AR123" s="138"/>
      <c r="AS123" s="138"/>
      <c r="AT123" s="138"/>
      <c r="AU123" s="138"/>
      <c r="AV123" s="138"/>
    </row>
    <row r="124" spans="1:48">
      <c r="A124" s="143" t="s">
        <v>102</v>
      </c>
      <c r="B124" s="143" t="s">
        <v>102</v>
      </c>
      <c r="C124" s="143" t="s">
        <v>102</v>
      </c>
      <c r="D124" s="142" t="s">
        <v>102</v>
      </c>
      <c r="E124" s="138" t="s">
        <v>102</v>
      </c>
      <c r="F124" s="138" t="s">
        <v>102</v>
      </c>
      <c r="G124" s="138" t="s">
        <v>102</v>
      </c>
      <c r="H124" s="138" t="s">
        <v>102</v>
      </c>
      <c r="I124" s="138" t="s">
        <v>102</v>
      </c>
      <c r="J124" s="138" t="s">
        <v>102</v>
      </c>
      <c r="K124" s="138" t="s">
        <v>102</v>
      </c>
      <c r="L124" s="138" t="s">
        <v>102</v>
      </c>
      <c r="M124" s="138" t="s">
        <v>102</v>
      </c>
      <c r="N124" s="138" t="s">
        <v>102</v>
      </c>
      <c r="O124" s="138" t="s">
        <v>102</v>
      </c>
      <c r="P124" s="138" t="s">
        <v>102</v>
      </c>
      <c r="Q124" s="138" t="s">
        <v>102</v>
      </c>
      <c r="R124" s="138" t="s">
        <v>102</v>
      </c>
      <c r="S124" s="138" t="s">
        <v>102</v>
      </c>
      <c r="T124" s="138" t="s">
        <v>102</v>
      </c>
      <c r="U124" s="138" t="s">
        <v>102</v>
      </c>
      <c r="V124" s="138" t="s">
        <v>102</v>
      </c>
      <c r="W124" s="138" t="s">
        <v>102</v>
      </c>
      <c r="X124" s="138" t="s">
        <v>102</v>
      </c>
      <c r="Y124" s="138" t="s">
        <v>102</v>
      </c>
      <c r="Z124" s="138" t="s">
        <v>102</v>
      </c>
      <c r="AA124" s="138" t="s">
        <v>102</v>
      </c>
      <c r="AB124" s="138" t="s">
        <v>102</v>
      </c>
      <c r="AC124" s="141" t="s">
        <v>102</v>
      </c>
      <c r="AD124" s="138" t="s">
        <v>102</v>
      </c>
      <c r="AE124" s="138" t="s">
        <v>102</v>
      </c>
      <c r="AF124" s="138" t="s">
        <v>102</v>
      </c>
      <c r="AG124" s="138" t="s">
        <v>102</v>
      </c>
      <c r="AH124" s="138" t="s">
        <v>102</v>
      </c>
      <c r="AI124" s="140" t="s">
        <v>102</v>
      </c>
      <c r="AJ124" s="140" t="s">
        <v>102</v>
      </c>
      <c r="AK124" s="138" t="s">
        <v>102</v>
      </c>
      <c r="AL124" s="141" t="s">
        <v>102</v>
      </c>
      <c r="AM124" s="141" t="s">
        <v>102</v>
      </c>
      <c r="AN124" s="140" t="s">
        <v>102</v>
      </c>
      <c r="AO124" s="138" t="s">
        <v>102</v>
      </c>
      <c r="AP124" s="138" t="s">
        <v>102</v>
      </c>
      <c r="AQ124" s="139"/>
      <c r="AR124" s="138"/>
      <c r="AS124" s="138"/>
      <c r="AT124" s="138"/>
      <c r="AU124" s="138"/>
      <c r="AV124" s="138"/>
    </row>
    <row r="125" spans="1:48">
      <c r="A125" s="143" t="s">
        <v>102</v>
      </c>
      <c r="B125" s="143" t="s">
        <v>102</v>
      </c>
      <c r="C125" s="143" t="s">
        <v>102</v>
      </c>
      <c r="D125" s="142" t="s">
        <v>102</v>
      </c>
      <c r="E125" s="138" t="s">
        <v>102</v>
      </c>
      <c r="F125" s="138" t="s">
        <v>102</v>
      </c>
      <c r="G125" s="138" t="s">
        <v>102</v>
      </c>
      <c r="H125" s="138" t="s">
        <v>102</v>
      </c>
      <c r="I125" s="138" t="s">
        <v>102</v>
      </c>
      <c r="J125" s="138" t="s">
        <v>102</v>
      </c>
      <c r="K125" s="138" t="s">
        <v>102</v>
      </c>
      <c r="L125" s="138" t="s">
        <v>102</v>
      </c>
      <c r="M125" s="138" t="s">
        <v>102</v>
      </c>
      <c r="N125" s="138" t="s">
        <v>102</v>
      </c>
      <c r="O125" s="138" t="s">
        <v>102</v>
      </c>
      <c r="P125" s="138" t="s">
        <v>102</v>
      </c>
      <c r="Q125" s="138" t="s">
        <v>102</v>
      </c>
      <c r="R125" s="138" t="s">
        <v>102</v>
      </c>
      <c r="S125" s="138" t="s">
        <v>102</v>
      </c>
      <c r="T125" s="138" t="s">
        <v>102</v>
      </c>
      <c r="U125" s="138" t="s">
        <v>102</v>
      </c>
      <c r="V125" s="138" t="s">
        <v>102</v>
      </c>
      <c r="W125" s="138" t="s">
        <v>102</v>
      </c>
      <c r="X125" s="138" t="s">
        <v>102</v>
      </c>
      <c r="Y125" s="138" t="s">
        <v>102</v>
      </c>
      <c r="Z125" s="138" t="s">
        <v>102</v>
      </c>
      <c r="AA125" s="138" t="s">
        <v>102</v>
      </c>
      <c r="AB125" s="138" t="s">
        <v>102</v>
      </c>
      <c r="AC125" s="141" t="s">
        <v>102</v>
      </c>
      <c r="AD125" s="138" t="s">
        <v>102</v>
      </c>
      <c r="AE125" s="138" t="s">
        <v>102</v>
      </c>
      <c r="AF125" s="138" t="s">
        <v>102</v>
      </c>
      <c r="AG125" s="138" t="s">
        <v>102</v>
      </c>
      <c r="AH125" s="138" t="s">
        <v>102</v>
      </c>
      <c r="AI125" s="140" t="s">
        <v>102</v>
      </c>
      <c r="AJ125" s="140" t="s">
        <v>102</v>
      </c>
      <c r="AK125" s="138" t="s">
        <v>102</v>
      </c>
      <c r="AL125" s="141" t="s">
        <v>102</v>
      </c>
      <c r="AM125" s="141" t="s">
        <v>102</v>
      </c>
      <c r="AN125" s="140" t="s">
        <v>102</v>
      </c>
      <c r="AO125" s="138" t="s">
        <v>102</v>
      </c>
      <c r="AP125" s="138" t="s">
        <v>102</v>
      </c>
      <c r="AQ125" s="139"/>
      <c r="AR125" s="138"/>
      <c r="AS125" s="138"/>
      <c r="AT125" s="138"/>
      <c r="AU125" s="138"/>
      <c r="AV125" s="138"/>
    </row>
    <row r="126" spans="1:48">
      <c r="A126" s="143" t="s">
        <v>102</v>
      </c>
      <c r="B126" s="143" t="s">
        <v>102</v>
      </c>
      <c r="C126" s="143" t="s">
        <v>102</v>
      </c>
      <c r="D126" s="142" t="s">
        <v>102</v>
      </c>
      <c r="E126" s="138" t="s">
        <v>102</v>
      </c>
      <c r="F126" s="138" t="s">
        <v>102</v>
      </c>
      <c r="G126" s="138" t="s">
        <v>102</v>
      </c>
      <c r="H126" s="138" t="s">
        <v>102</v>
      </c>
      <c r="I126" s="138" t="s">
        <v>102</v>
      </c>
      <c r="J126" s="138" t="s">
        <v>102</v>
      </c>
      <c r="K126" s="138" t="s">
        <v>102</v>
      </c>
      <c r="L126" s="138" t="s">
        <v>102</v>
      </c>
      <c r="M126" s="138" t="s">
        <v>102</v>
      </c>
      <c r="N126" s="138" t="s">
        <v>102</v>
      </c>
      <c r="O126" s="138" t="s">
        <v>102</v>
      </c>
      <c r="P126" s="138" t="s">
        <v>102</v>
      </c>
      <c r="Q126" s="138" t="s">
        <v>102</v>
      </c>
      <c r="R126" s="138" t="s">
        <v>102</v>
      </c>
      <c r="S126" s="138" t="s">
        <v>102</v>
      </c>
      <c r="T126" s="138" t="s">
        <v>102</v>
      </c>
      <c r="U126" s="138" t="s">
        <v>102</v>
      </c>
      <c r="V126" s="138" t="s">
        <v>102</v>
      </c>
      <c r="W126" s="138" t="s">
        <v>102</v>
      </c>
      <c r="X126" s="138" t="s">
        <v>102</v>
      </c>
      <c r="Y126" s="138" t="s">
        <v>102</v>
      </c>
      <c r="Z126" s="138" t="s">
        <v>102</v>
      </c>
      <c r="AA126" s="138" t="s">
        <v>102</v>
      </c>
      <c r="AB126" s="138" t="s">
        <v>102</v>
      </c>
      <c r="AC126" s="141" t="s">
        <v>102</v>
      </c>
      <c r="AD126" s="138" t="s">
        <v>102</v>
      </c>
      <c r="AE126" s="138" t="s">
        <v>102</v>
      </c>
      <c r="AF126" s="138" t="s">
        <v>102</v>
      </c>
      <c r="AG126" s="138" t="s">
        <v>102</v>
      </c>
      <c r="AH126" s="138" t="s">
        <v>102</v>
      </c>
      <c r="AI126" s="140" t="s">
        <v>102</v>
      </c>
      <c r="AJ126" s="140" t="s">
        <v>102</v>
      </c>
      <c r="AK126" s="138" t="s">
        <v>102</v>
      </c>
      <c r="AL126" s="141" t="s">
        <v>102</v>
      </c>
      <c r="AM126" s="141" t="s">
        <v>102</v>
      </c>
      <c r="AN126" s="140" t="s">
        <v>102</v>
      </c>
      <c r="AO126" s="138" t="s">
        <v>102</v>
      </c>
      <c r="AP126" s="138" t="s">
        <v>102</v>
      </c>
      <c r="AQ126" s="139"/>
      <c r="AR126" s="138"/>
      <c r="AS126" s="138"/>
      <c r="AT126" s="138"/>
      <c r="AU126" s="138"/>
      <c r="AV126" s="138"/>
    </row>
    <row r="127" spans="1:48">
      <c r="A127" s="143" t="s">
        <v>102</v>
      </c>
      <c r="B127" s="143" t="s">
        <v>102</v>
      </c>
      <c r="C127" s="143" t="s">
        <v>102</v>
      </c>
      <c r="D127" s="142" t="s">
        <v>102</v>
      </c>
      <c r="E127" s="138" t="s">
        <v>102</v>
      </c>
      <c r="F127" s="138" t="s">
        <v>102</v>
      </c>
      <c r="G127" s="138" t="s">
        <v>102</v>
      </c>
      <c r="H127" s="138" t="s">
        <v>102</v>
      </c>
      <c r="I127" s="138" t="s">
        <v>102</v>
      </c>
      <c r="J127" s="138" t="s">
        <v>102</v>
      </c>
      <c r="K127" s="138" t="s">
        <v>102</v>
      </c>
      <c r="L127" s="138" t="s">
        <v>102</v>
      </c>
      <c r="M127" s="138" t="s">
        <v>102</v>
      </c>
      <c r="N127" s="138" t="s">
        <v>102</v>
      </c>
      <c r="O127" s="138" t="s">
        <v>102</v>
      </c>
      <c r="P127" s="138" t="s">
        <v>102</v>
      </c>
      <c r="Q127" s="138" t="s">
        <v>102</v>
      </c>
      <c r="R127" s="138" t="s">
        <v>102</v>
      </c>
      <c r="S127" s="138" t="s">
        <v>102</v>
      </c>
      <c r="T127" s="138" t="s">
        <v>102</v>
      </c>
      <c r="U127" s="138" t="s">
        <v>102</v>
      </c>
      <c r="V127" s="138" t="s">
        <v>102</v>
      </c>
      <c r="W127" s="138" t="s">
        <v>102</v>
      </c>
      <c r="X127" s="138" t="s">
        <v>102</v>
      </c>
      <c r="Y127" s="138" t="s">
        <v>102</v>
      </c>
      <c r="Z127" s="138" t="s">
        <v>102</v>
      </c>
      <c r="AA127" s="138" t="s">
        <v>102</v>
      </c>
      <c r="AB127" s="138" t="s">
        <v>102</v>
      </c>
      <c r="AC127" s="141" t="s">
        <v>102</v>
      </c>
      <c r="AD127" s="138" t="s">
        <v>102</v>
      </c>
      <c r="AE127" s="138" t="s">
        <v>102</v>
      </c>
      <c r="AF127" s="138" t="s">
        <v>102</v>
      </c>
      <c r="AG127" s="138" t="s">
        <v>102</v>
      </c>
      <c r="AH127" s="138" t="s">
        <v>102</v>
      </c>
      <c r="AI127" s="140" t="s">
        <v>102</v>
      </c>
      <c r="AJ127" s="140" t="s">
        <v>102</v>
      </c>
      <c r="AK127" s="138" t="s">
        <v>102</v>
      </c>
      <c r="AL127" s="141" t="s">
        <v>102</v>
      </c>
      <c r="AM127" s="141" t="s">
        <v>102</v>
      </c>
      <c r="AN127" s="140" t="s">
        <v>102</v>
      </c>
      <c r="AO127" s="138" t="s">
        <v>102</v>
      </c>
      <c r="AP127" s="138" t="s">
        <v>102</v>
      </c>
      <c r="AQ127" s="139"/>
      <c r="AR127" s="138"/>
      <c r="AS127" s="138"/>
      <c r="AT127" s="138"/>
      <c r="AU127" s="138"/>
      <c r="AV127" s="138"/>
    </row>
    <row r="128" spans="1:48">
      <c r="A128" s="143" t="s">
        <v>102</v>
      </c>
      <c r="B128" s="143" t="s">
        <v>102</v>
      </c>
      <c r="C128" s="143" t="s">
        <v>102</v>
      </c>
      <c r="D128" s="142" t="s">
        <v>102</v>
      </c>
      <c r="E128" s="138" t="s">
        <v>102</v>
      </c>
      <c r="F128" s="138" t="s">
        <v>102</v>
      </c>
      <c r="G128" s="138" t="s">
        <v>102</v>
      </c>
      <c r="H128" s="138" t="s">
        <v>102</v>
      </c>
      <c r="I128" s="138" t="s">
        <v>102</v>
      </c>
      <c r="J128" s="138" t="s">
        <v>102</v>
      </c>
      <c r="K128" s="138" t="s">
        <v>102</v>
      </c>
      <c r="L128" s="138" t="s">
        <v>102</v>
      </c>
      <c r="M128" s="138" t="s">
        <v>102</v>
      </c>
      <c r="N128" s="138" t="s">
        <v>102</v>
      </c>
      <c r="O128" s="138" t="s">
        <v>102</v>
      </c>
      <c r="P128" s="138" t="s">
        <v>102</v>
      </c>
      <c r="Q128" s="138" t="s">
        <v>102</v>
      </c>
      <c r="R128" s="138" t="s">
        <v>102</v>
      </c>
      <c r="S128" s="138" t="s">
        <v>102</v>
      </c>
      <c r="T128" s="138" t="s">
        <v>102</v>
      </c>
      <c r="U128" s="138" t="s">
        <v>102</v>
      </c>
      <c r="V128" s="138" t="s">
        <v>102</v>
      </c>
      <c r="W128" s="138" t="s">
        <v>102</v>
      </c>
      <c r="X128" s="138" t="s">
        <v>102</v>
      </c>
      <c r="Y128" s="138" t="s">
        <v>102</v>
      </c>
      <c r="Z128" s="138" t="s">
        <v>102</v>
      </c>
      <c r="AA128" s="138" t="s">
        <v>102</v>
      </c>
      <c r="AB128" s="138" t="s">
        <v>102</v>
      </c>
      <c r="AC128" s="141" t="s">
        <v>102</v>
      </c>
      <c r="AD128" s="138" t="s">
        <v>102</v>
      </c>
      <c r="AE128" s="138" t="s">
        <v>102</v>
      </c>
      <c r="AF128" s="138" t="s">
        <v>102</v>
      </c>
      <c r="AG128" s="138" t="s">
        <v>102</v>
      </c>
      <c r="AH128" s="138" t="s">
        <v>102</v>
      </c>
      <c r="AI128" s="140" t="s">
        <v>102</v>
      </c>
      <c r="AJ128" s="140" t="s">
        <v>102</v>
      </c>
      <c r="AK128" s="138" t="s">
        <v>102</v>
      </c>
      <c r="AL128" s="141" t="s">
        <v>102</v>
      </c>
      <c r="AM128" s="141" t="s">
        <v>102</v>
      </c>
      <c r="AN128" s="140" t="s">
        <v>102</v>
      </c>
      <c r="AO128" s="138" t="s">
        <v>102</v>
      </c>
      <c r="AP128" s="138" t="s">
        <v>102</v>
      </c>
      <c r="AQ128" s="139"/>
      <c r="AR128" s="138"/>
      <c r="AS128" s="138"/>
      <c r="AT128" s="138"/>
      <c r="AU128" s="138"/>
      <c r="AV128" s="138"/>
    </row>
    <row r="129" spans="1:48">
      <c r="A129" s="143" t="s">
        <v>102</v>
      </c>
      <c r="B129" s="143" t="s">
        <v>102</v>
      </c>
      <c r="C129" s="143" t="s">
        <v>102</v>
      </c>
      <c r="D129" s="142" t="s">
        <v>102</v>
      </c>
      <c r="E129" s="138" t="s">
        <v>102</v>
      </c>
      <c r="F129" s="138" t="s">
        <v>102</v>
      </c>
      <c r="G129" s="138" t="s">
        <v>102</v>
      </c>
      <c r="H129" s="138" t="s">
        <v>102</v>
      </c>
      <c r="I129" s="138" t="s">
        <v>102</v>
      </c>
      <c r="J129" s="138" t="s">
        <v>102</v>
      </c>
      <c r="K129" s="138" t="s">
        <v>102</v>
      </c>
      <c r="L129" s="138" t="s">
        <v>102</v>
      </c>
      <c r="M129" s="138" t="s">
        <v>102</v>
      </c>
      <c r="N129" s="138" t="s">
        <v>102</v>
      </c>
      <c r="O129" s="138" t="s">
        <v>102</v>
      </c>
      <c r="P129" s="138" t="s">
        <v>102</v>
      </c>
      <c r="Q129" s="138" t="s">
        <v>102</v>
      </c>
      <c r="R129" s="138" t="s">
        <v>102</v>
      </c>
      <c r="S129" s="138" t="s">
        <v>102</v>
      </c>
      <c r="T129" s="138" t="s">
        <v>102</v>
      </c>
      <c r="U129" s="138" t="s">
        <v>102</v>
      </c>
      <c r="V129" s="138" t="s">
        <v>102</v>
      </c>
      <c r="W129" s="138" t="s">
        <v>102</v>
      </c>
      <c r="X129" s="138" t="s">
        <v>102</v>
      </c>
      <c r="Y129" s="138" t="s">
        <v>102</v>
      </c>
      <c r="Z129" s="138" t="s">
        <v>102</v>
      </c>
      <c r="AA129" s="138" t="s">
        <v>102</v>
      </c>
      <c r="AB129" s="138" t="s">
        <v>102</v>
      </c>
      <c r="AC129" s="141" t="s">
        <v>102</v>
      </c>
      <c r="AD129" s="138" t="s">
        <v>102</v>
      </c>
      <c r="AE129" s="138" t="s">
        <v>102</v>
      </c>
      <c r="AF129" s="138" t="s">
        <v>102</v>
      </c>
      <c r="AG129" s="138" t="s">
        <v>102</v>
      </c>
      <c r="AH129" s="138" t="s">
        <v>102</v>
      </c>
      <c r="AI129" s="140" t="s">
        <v>102</v>
      </c>
      <c r="AJ129" s="140" t="s">
        <v>102</v>
      </c>
      <c r="AK129" s="138" t="s">
        <v>102</v>
      </c>
      <c r="AL129" s="141" t="s">
        <v>102</v>
      </c>
      <c r="AM129" s="141" t="s">
        <v>102</v>
      </c>
      <c r="AN129" s="140" t="s">
        <v>102</v>
      </c>
      <c r="AO129" s="138" t="s">
        <v>102</v>
      </c>
      <c r="AP129" s="138" t="s">
        <v>102</v>
      </c>
      <c r="AQ129" s="139"/>
      <c r="AR129" s="138"/>
      <c r="AS129" s="138"/>
      <c r="AT129" s="138"/>
      <c r="AU129" s="138"/>
      <c r="AV129" s="138"/>
    </row>
    <row r="130" spans="1:48">
      <c r="A130" s="143" t="s">
        <v>102</v>
      </c>
      <c r="B130" s="143" t="s">
        <v>102</v>
      </c>
      <c r="C130" s="143" t="s">
        <v>102</v>
      </c>
      <c r="D130" s="142" t="s">
        <v>102</v>
      </c>
      <c r="E130" s="138" t="s">
        <v>102</v>
      </c>
      <c r="F130" s="138" t="s">
        <v>102</v>
      </c>
      <c r="G130" s="138" t="s">
        <v>102</v>
      </c>
      <c r="H130" s="138" t="s">
        <v>102</v>
      </c>
      <c r="I130" s="138" t="s">
        <v>102</v>
      </c>
      <c r="J130" s="138" t="s">
        <v>102</v>
      </c>
      <c r="K130" s="138" t="s">
        <v>102</v>
      </c>
      <c r="L130" s="138" t="s">
        <v>102</v>
      </c>
      <c r="M130" s="138" t="s">
        <v>102</v>
      </c>
      <c r="N130" s="138" t="s">
        <v>102</v>
      </c>
      <c r="O130" s="138" t="s">
        <v>102</v>
      </c>
      <c r="P130" s="138" t="s">
        <v>102</v>
      </c>
      <c r="Q130" s="138" t="s">
        <v>102</v>
      </c>
      <c r="R130" s="138" t="s">
        <v>102</v>
      </c>
      <c r="S130" s="138" t="s">
        <v>102</v>
      </c>
      <c r="T130" s="138" t="s">
        <v>102</v>
      </c>
      <c r="U130" s="138" t="s">
        <v>102</v>
      </c>
      <c r="V130" s="138" t="s">
        <v>102</v>
      </c>
      <c r="W130" s="138" t="s">
        <v>102</v>
      </c>
      <c r="X130" s="138" t="s">
        <v>102</v>
      </c>
      <c r="Y130" s="138" t="s">
        <v>102</v>
      </c>
      <c r="Z130" s="138" t="s">
        <v>102</v>
      </c>
      <c r="AA130" s="138" t="s">
        <v>102</v>
      </c>
      <c r="AB130" s="138" t="s">
        <v>102</v>
      </c>
      <c r="AC130" s="141" t="s">
        <v>102</v>
      </c>
      <c r="AD130" s="138" t="s">
        <v>102</v>
      </c>
      <c r="AE130" s="138" t="s">
        <v>102</v>
      </c>
      <c r="AF130" s="138" t="s">
        <v>102</v>
      </c>
      <c r="AG130" s="138" t="s">
        <v>102</v>
      </c>
      <c r="AH130" s="138" t="s">
        <v>102</v>
      </c>
      <c r="AI130" s="140" t="s">
        <v>102</v>
      </c>
      <c r="AJ130" s="140" t="s">
        <v>102</v>
      </c>
      <c r="AK130" s="138" t="s">
        <v>102</v>
      </c>
      <c r="AL130" s="141" t="s">
        <v>102</v>
      </c>
      <c r="AM130" s="141" t="s">
        <v>102</v>
      </c>
      <c r="AN130" s="140" t="s">
        <v>102</v>
      </c>
      <c r="AO130" s="138" t="s">
        <v>102</v>
      </c>
      <c r="AP130" s="138" t="s">
        <v>102</v>
      </c>
      <c r="AQ130" s="139"/>
      <c r="AR130" s="138"/>
      <c r="AS130" s="138"/>
      <c r="AT130" s="138"/>
      <c r="AU130" s="138"/>
      <c r="AV130" s="138"/>
    </row>
    <row r="131" spans="1:48">
      <c r="A131" s="143" t="s">
        <v>102</v>
      </c>
      <c r="B131" s="143" t="s">
        <v>102</v>
      </c>
      <c r="C131" s="143" t="s">
        <v>102</v>
      </c>
      <c r="D131" s="142" t="s">
        <v>102</v>
      </c>
      <c r="E131" s="138" t="s">
        <v>102</v>
      </c>
      <c r="F131" s="138" t="s">
        <v>102</v>
      </c>
      <c r="G131" s="138" t="s">
        <v>102</v>
      </c>
      <c r="H131" s="138" t="s">
        <v>102</v>
      </c>
      <c r="I131" s="138" t="s">
        <v>102</v>
      </c>
      <c r="J131" s="138" t="s">
        <v>102</v>
      </c>
      <c r="K131" s="138" t="s">
        <v>102</v>
      </c>
      <c r="L131" s="138" t="s">
        <v>102</v>
      </c>
      <c r="M131" s="138" t="s">
        <v>102</v>
      </c>
      <c r="N131" s="138" t="s">
        <v>102</v>
      </c>
      <c r="O131" s="138" t="s">
        <v>102</v>
      </c>
      <c r="P131" s="138" t="s">
        <v>102</v>
      </c>
      <c r="Q131" s="138" t="s">
        <v>102</v>
      </c>
      <c r="R131" s="138" t="s">
        <v>102</v>
      </c>
      <c r="S131" s="138" t="s">
        <v>102</v>
      </c>
      <c r="T131" s="138" t="s">
        <v>102</v>
      </c>
      <c r="U131" s="138" t="s">
        <v>102</v>
      </c>
      <c r="V131" s="138" t="s">
        <v>102</v>
      </c>
      <c r="W131" s="138" t="s">
        <v>102</v>
      </c>
      <c r="X131" s="138" t="s">
        <v>102</v>
      </c>
      <c r="Y131" s="138" t="s">
        <v>102</v>
      </c>
      <c r="Z131" s="138" t="s">
        <v>102</v>
      </c>
      <c r="AA131" s="138" t="s">
        <v>102</v>
      </c>
      <c r="AB131" s="138" t="s">
        <v>102</v>
      </c>
      <c r="AC131" s="141" t="s">
        <v>102</v>
      </c>
      <c r="AD131" s="138" t="s">
        <v>102</v>
      </c>
      <c r="AE131" s="138" t="s">
        <v>102</v>
      </c>
      <c r="AF131" s="138" t="s">
        <v>102</v>
      </c>
      <c r="AG131" s="138" t="s">
        <v>102</v>
      </c>
      <c r="AH131" s="138" t="s">
        <v>102</v>
      </c>
      <c r="AI131" s="140" t="s">
        <v>102</v>
      </c>
      <c r="AJ131" s="140" t="s">
        <v>102</v>
      </c>
      <c r="AK131" s="138" t="s">
        <v>102</v>
      </c>
      <c r="AL131" s="141" t="s">
        <v>102</v>
      </c>
      <c r="AM131" s="141" t="s">
        <v>102</v>
      </c>
      <c r="AN131" s="140" t="s">
        <v>102</v>
      </c>
      <c r="AO131" s="138" t="s">
        <v>102</v>
      </c>
      <c r="AP131" s="138" t="s">
        <v>102</v>
      </c>
      <c r="AQ131" s="139"/>
      <c r="AR131" s="138"/>
      <c r="AS131" s="138"/>
      <c r="AT131" s="138"/>
      <c r="AU131" s="138"/>
      <c r="AV131" s="138"/>
    </row>
    <row r="132" spans="1:48">
      <c r="A132" s="143" t="s">
        <v>102</v>
      </c>
      <c r="B132" s="143" t="s">
        <v>102</v>
      </c>
      <c r="C132" s="143" t="s">
        <v>102</v>
      </c>
      <c r="D132" s="142" t="s">
        <v>102</v>
      </c>
      <c r="E132" s="138" t="s">
        <v>102</v>
      </c>
      <c r="F132" s="138" t="s">
        <v>102</v>
      </c>
      <c r="G132" s="138" t="s">
        <v>102</v>
      </c>
      <c r="H132" s="138" t="s">
        <v>102</v>
      </c>
      <c r="I132" s="138" t="s">
        <v>102</v>
      </c>
      <c r="J132" s="138" t="s">
        <v>102</v>
      </c>
      <c r="K132" s="138" t="s">
        <v>102</v>
      </c>
      <c r="L132" s="138" t="s">
        <v>102</v>
      </c>
      <c r="M132" s="138" t="s">
        <v>102</v>
      </c>
      <c r="N132" s="138" t="s">
        <v>102</v>
      </c>
      <c r="O132" s="138" t="s">
        <v>102</v>
      </c>
      <c r="P132" s="138" t="s">
        <v>102</v>
      </c>
      <c r="Q132" s="138" t="s">
        <v>102</v>
      </c>
      <c r="R132" s="138" t="s">
        <v>102</v>
      </c>
      <c r="S132" s="138" t="s">
        <v>102</v>
      </c>
      <c r="T132" s="138" t="s">
        <v>102</v>
      </c>
      <c r="U132" s="138" t="s">
        <v>102</v>
      </c>
      <c r="V132" s="138" t="s">
        <v>102</v>
      </c>
      <c r="W132" s="138" t="s">
        <v>102</v>
      </c>
      <c r="X132" s="138" t="s">
        <v>102</v>
      </c>
      <c r="Y132" s="138" t="s">
        <v>102</v>
      </c>
      <c r="Z132" s="138" t="s">
        <v>102</v>
      </c>
      <c r="AA132" s="138" t="s">
        <v>102</v>
      </c>
      <c r="AB132" s="138" t="s">
        <v>102</v>
      </c>
      <c r="AC132" s="141" t="s">
        <v>102</v>
      </c>
      <c r="AD132" s="138" t="s">
        <v>102</v>
      </c>
      <c r="AE132" s="138" t="s">
        <v>102</v>
      </c>
      <c r="AF132" s="138" t="s">
        <v>102</v>
      </c>
      <c r="AG132" s="138" t="s">
        <v>102</v>
      </c>
      <c r="AH132" s="138" t="s">
        <v>102</v>
      </c>
      <c r="AI132" s="140" t="s">
        <v>102</v>
      </c>
      <c r="AJ132" s="140" t="s">
        <v>102</v>
      </c>
      <c r="AK132" s="138" t="s">
        <v>102</v>
      </c>
      <c r="AL132" s="141" t="s">
        <v>102</v>
      </c>
      <c r="AM132" s="141" t="s">
        <v>102</v>
      </c>
      <c r="AN132" s="140" t="s">
        <v>102</v>
      </c>
      <c r="AO132" s="138" t="s">
        <v>102</v>
      </c>
      <c r="AP132" s="138" t="s">
        <v>102</v>
      </c>
      <c r="AQ132" s="139"/>
      <c r="AR132" s="138"/>
      <c r="AS132" s="138"/>
      <c r="AT132" s="138"/>
      <c r="AU132" s="138"/>
      <c r="AV132" s="138"/>
    </row>
    <row r="133" spans="1:48">
      <c r="A133" s="143" t="s">
        <v>102</v>
      </c>
      <c r="B133" s="143" t="s">
        <v>102</v>
      </c>
      <c r="C133" s="143" t="s">
        <v>102</v>
      </c>
      <c r="D133" s="142" t="s">
        <v>102</v>
      </c>
      <c r="E133" s="138" t="s">
        <v>102</v>
      </c>
      <c r="F133" s="138" t="s">
        <v>102</v>
      </c>
      <c r="G133" s="138" t="s">
        <v>102</v>
      </c>
      <c r="H133" s="138" t="s">
        <v>102</v>
      </c>
      <c r="I133" s="138" t="s">
        <v>102</v>
      </c>
      <c r="J133" s="138" t="s">
        <v>102</v>
      </c>
      <c r="K133" s="138" t="s">
        <v>102</v>
      </c>
      <c r="L133" s="138" t="s">
        <v>102</v>
      </c>
      <c r="M133" s="138" t="s">
        <v>102</v>
      </c>
      <c r="N133" s="138" t="s">
        <v>102</v>
      </c>
      <c r="O133" s="138" t="s">
        <v>102</v>
      </c>
      <c r="P133" s="138" t="s">
        <v>102</v>
      </c>
      <c r="Q133" s="138" t="s">
        <v>102</v>
      </c>
      <c r="R133" s="138" t="s">
        <v>102</v>
      </c>
      <c r="S133" s="138" t="s">
        <v>102</v>
      </c>
      <c r="T133" s="138" t="s">
        <v>102</v>
      </c>
      <c r="U133" s="138" t="s">
        <v>102</v>
      </c>
      <c r="V133" s="138" t="s">
        <v>102</v>
      </c>
      <c r="W133" s="138" t="s">
        <v>102</v>
      </c>
      <c r="X133" s="138" t="s">
        <v>102</v>
      </c>
      <c r="Y133" s="138" t="s">
        <v>102</v>
      </c>
      <c r="Z133" s="138" t="s">
        <v>102</v>
      </c>
      <c r="AA133" s="138" t="s">
        <v>102</v>
      </c>
      <c r="AB133" s="138" t="s">
        <v>102</v>
      </c>
      <c r="AC133" s="141" t="s">
        <v>102</v>
      </c>
      <c r="AD133" s="138" t="s">
        <v>102</v>
      </c>
      <c r="AE133" s="138" t="s">
        <v>102</v>
      </c>
      <c r="AF133" s="138" t="s">
        <v>102</v>
      </c>
      <c r="AG133" s="138" t="s">
        <v>102</v>
      </c>
      <c r="AH133" s="138" t="s">
        <v>102</v>
      </c>
      <c r="AI133" s="140" t="s">
        <v>102</v>
      </c>
      <c r="AJ133" s="140" t="s">
        <v>102</v>
      </c>
      <c r="AK133" s="138" t="s">
        <v>102</v>
      </c>
      <c r="AL133" s="141" t="s">
        <v>102</v>
      </c>
      <c r="AM133" s="141" t="s">
        <v>102</v>
      </c>
      <c r="AN133" s="140" t="s">
        <v>102</v>
      </c>
      <c r="AO133" s="138" t="s">
        <v>102</v>
      </c>
      <c r="AP133" s="138" t="s">
        <v>102</v>
      </c>
      <c r="AQ133" s="139"/>
      <c r="AR133" s="138"/>
      <c r="AS133" s="138"/>
      <c r="AT133" s="138"/>
      <c r="AU133" s="138"/>
      <c r="AV133" s="138"/>
    </row>
    <row r="134" spans="1:48">
      <c r="A134" s="143" t="s">
        <v>102</v>
      </c>
      <c r="B134" s="143" t="s">
        <v>102</v>
      </c>
      <c r="C134" s="143" t="s">
        <v>102</v>
      </c>
      <c r="D134" s="142" t="s">
        <v>102</v>
      </c>
      <c r="E134" s="138" t="s">
        <v>102</v>
      </c>
      <c r="F134" s="138" t="s">
        <v>102</v>
      </c>
      <c r="G134" s="138" t="s">
        <v>102</v>
      </c>
      <c r="H134" s="138" t="s">
        <v>102</v>
      </c>
      <c r="I134" s="138" t="s">
        <v>102</v>
      </c>
      <c r="J134" s="138" t="s">
        <v>102</v>
      </c>
      <c r="K134" s="138" t="s">
        <v>102</v>
      </c>
      <c r="L134" s="138" t="s">
        <v>102</v>
      </c>
      <c r="M134" s="138" t="s">
        <v>102</v>
      </c>
      <c r="N134" s="138" t="s">
        <v>102</v>
      </c>
      <c r="O134" s="138" t="s">
        <v>102</v>
      </c>
      <c r="P134" s="138" t="s">
        <v>102</v>
      </c>
      <c r="Q134" s="138" t="s">
        <v>102</v>
      </c>
      <c r="R134" s="138" t="s">
        <v>102</v>
      </c>
      <c r="S134" s="138" t="s">
        <v>102</v>
      </c>
      <c r="T134" s="138" t="s">
        <v>102</v>
      </c>
      <c r="U134" s="138" t="s">
        <v>102</v>
      </c>
      <c r="V134" s="138" t="s">
        <v>102</v>
      </c>
      <c r="W134" s="138" t="s">
        <v>102</v>
      </c>
      <c r="X134" s="138" t="s">
        <v>102</v>
      </c>
      <c r="Y134" s="138" t="s">
        <v>102</v>
      </c>
      <c r="Z134" s="138" t="s">
        <v>102</v>
      </c>
      <c r="AA134" s="138" t="s">
        <v>102</v>
      </c>
      <c r="AB134" s="138" t="s">
        <v>102</v>
      </c>
      <c r="AC134" s="141" t="s">
        <v>102</v>
      </c>
      <c r="AD134" s="138" t="s">
        <v>102</v>
      </c>
      <c r="AE134" s="138" t="s">
        <v>102</v>
      </c>
      <c r="AF134" s="138" t="s">
        <v>102</v>
      </c>
      <c r="AG134" s="138" t="s">
        <v>102</v>
      </c>
      <c r="AH134" s="138" t="s">
        <v>102</v>
      </c>
      <c r="AI134" s="140" t="s">
        <v>102</v>
      </c>
      <c r="AJ134" s="140" t="s">
        <v>102</v>
      </c>
      <c r="AK134" s="138" t="s">
        <v>102</v>
      </c>
      <c r="AL134" s="141" t="s">
        <v>102</v>
      </c>
      <c r="AM134" s="141" t="s">
        <v>102</v>
      </c>
      <c r="AN134" s="140" t="s">
        <v>102</v>
      </c>
      <c r="AO134" s="138" t="s">
        <v>102</v>
      </c>
      <c r="AP134" s="138" t="s">
        <v>102</v>
      </c>
      <c r="AQ134" s="139"/>
      <c r="AR134" s="138"/>
      <c r="AS134" s="138"/>
      <c r="AT134" s="138"/>
      <c r="AU134" s="138"/>
      <c r="AV134" s="138"/>
    </row>
    <row r="135" spans="1:48">
      <c r="A135" s="143" t="s">
        <v>102</v>
      </c>
      <c r="B135" s="143" t="s">
        <v>102</v>
      </c>
      <c r="C135" s="143" t="s">
        <v>102</v>
      </c>
      <c r="D135" s="142" t="s">
        <v>102</v>
      </c>
      <c r="E135" s="138" t="s">
        <v>102</v>
      </c>
      <c r="F135" s="138" t="s">
        <v>102</v>
      </c>
      <c r="G135" s="138" t="s">
        <v>102</v>
      </c>
      <c r="H135" s="138" t="s">
        <v>102</v>
      </c>
      <c r="I135" s="138" t="s">
        <v>102</v>
      </c>
      <c r="J135" s="138" t="s">
        <v>102</v>
      </c>
      <c r="K135" s="138" t="s">
        <v>102</v>
      </c>
      <c r="L135" s="138" t="s">
        <v>102</v>
      </c>
      <c r="M135" s="138" t="s">
        <v>102</v>
      </c>
      <c r="N135" s="138" t="s">
        <v>102</v>
      </c>
      <c r="O135" s="138" t="s">
        <v>102</v>
      </c>
      <c r="P135" s="138" t="s">
        <v>102</v>
      </c>
      <c r="Q135" s="138" t="s">
        <v>102</v>
      </c>
      <c r="R135" s="138" t="s">
        <v>102</v>
      </c>
      <c r="S135" s="138" t="s">
        <v>102</v>
      </c>
      <c r="T135" s="138" t="s">
        <v>102</v>
      </c>
      <c r="U135" s="138" t="s">
        <v>102</v>
      </c>
      <c r="V135" s="138" t="s">
        <v>102</v>
      </c>
      <c r="W135" s="138" t="s">
        <v>102</v>
      </c>
      <c r="X135" s="138" t="s">
        <v>102</v>
      </c>
      <c r="Y135" s="138" t="s">
        <v>102</v>
      </c>
      <c r="Z135" s="138" t="s">
        <v>102</v>
      </c>
      <c r="AA135" s="138" t="s">
        <v>102</v>
      </c>
      <c r="AB135" s="138" t="s">
        <v>102</v>
      </c>
      <c r="AC135" s="141" t="s">
        <v>102</v>
      </c>
      <c r="AD135" s="138" t="s">
        <v>102</v>
      </c>
      <c r="AE135" s="138" t="s">
        <v>102</v>
      </c>
      <c r="AF135" s="138" t="s">
        <v>102</v>
      </c>
      <c r="AG135" s="138" t="s">
        <v>102</v>
      </c>
      <c r="AH135" s="138" t="s">
        <v>102</v>
      </c>
      <c r="AI135" s="140" t="s">
        <v>102</v>
      </c>
      <c r="AJ135" s="140" t="s">
        <v>102</v>
      </c>
      <c r="AK135" s="138" t="s">
        <v>102</v>
      </c>
      <c r="AL135" s="141" t="s">
        <v>102</v>
      </c>
      <c r="AM135" s="141" t="s">
        <v>102</v>
      </c>
      <c r="AN135" s="140" t="s">
        <v>102</v>
      </c>
      <c r="AO135" s="138" t="s">
        <v>102</v>
      </c>
      <c r="AP135" s="138" t="s">
        <v>102</v>
      </c>
      <c r="AQ135" s="139"/>
      <c r="AR135" s="138"/>
      <c r="AS135" s="138"/>
      <c r="AT135" s="138"/>
      <c r="AU135" s="138"/>
      <c r="AV135" s="138"/>
    </row>
    <row r="136" spans="1:48">
      <c r="A136" s="143" t="s">
        <v>102</v>
      </c>
      <c r="B136" s="143" t="s">
        <v>102</v>
      </c>
      <c r="C136" s="143" t="s">
        <v>102</v>
      </c>
      <c r="D136" s="142" t="s">
        <v>102</v>
      </c>
      <c r="E136" s="138" t="s">
        <v>102</v>
      </c>
      <c r="F136" s="138" t="s">
        <v>102</v>
      </c>
      <c r="G136" s="138" t="s">
        <v>102</v>
      </c>
      <c r="H136" s="138" t="s">
        <v>102</v>
      </c>
      <c r="I136" s="138" t="s">
        <v>102</v>
      </c>
      <c r="J136" s="138" t="s">
        <v>102</v>
      </c>
      <c r="K136" s="138" t="s">
        <v>102</v>
      </c>
      <c r="L136" s="138" t="s">
        <v>102</v>
      </c>
      <c r="M136" s="138" t="s">
        <v>102</v>
      </c>
      <c r="N136" s="138" t="s">
        <v>102</v>
      </c>
      <c r="O136" s="138" t="s">
        <v>102</v>
      </c>
      <c r="P136" s="138" t="s">
        <v>102</v>
      </c>
      <c r="Q136" s="138" t="s">
        <v>102</v>
      </c>
      <c r="R136" s="138" t="s">
        <v>102</v>
      </c>
      <c r="S136" s="138" t="s">
        <v>102</v>
      </c>
      <c r="T136" s="138" t="s">
        <v>102</v>
      </c>
      <c r="U136" s="138" t="s">
        <v>102</v>
      </c>
      <c r="V136" s="138" t="s">
        <v>102</v>
      </c>
      <c r="W136" s="138" t="s">
        <v>102</v>
      </c>
      <c r="X136" s="138" t="s">
        <v>102</v>
      </c>
      <c r="Y136" s="138" t="s">
        <v>102</v>
      </c>
      <c r="Z136" s="138" t="s">
        <v>102</v>
      </c>
      <c r="AA136" s="138" t="s">
        <v>102</v>
      </c>
      <c r="AB136" s="138" t="s">
        <v>102</v>
      </c>
      <c r="AC136" s="141" t="s">
        <v>102</v>
      </c>
      <c r="AD136" s="138" t="s">
        <v>102</v>
      </c>
      <c r="AE136" s="138" t="s">
        <v>102</v>
      </c>
      <c r="AF136" s="138" t="s">
        <v>102</v>
      </c>
      <c r="AG136" s="138" t="s">
        <v>102</v>
      </c>
      <c r="AH136" s="138" t="s">
        <v>102</v>
      </c>
      <c r="AI136" s="140" t="s">
        <v>102</v>
      </c>
      <c r="AJ136" s="140" t="s">
        <v>102</v>
      </c>
      <c r="AK136" s="138" t="s">
        <v>102</v>
      </c>
      <c r="AL136" s="141" t="s">
        <v>102</v>
      </c>
      <c r="AM136" s="141" t="s">
        <v>102</v>
      </c>
      <c r="AN136" s="140" t="s">
        <v>102</v>
      </c>
      <c r="AO136" s="138" t="s">
        <v>102</v>
      </c>
      <c r="AP136" s="138" t="s">
        <v>102</v>
      </c>
      <c r="AQ136" s="139"/>
      <c r="AR136" s="138"/>
      <c r="AS136" s="138"/>
      <c r="AT136" s="138"/>
      <c r="AU136" s="138"/>
      <c r="AV136" s="138"/>
    </row>
    <row r="137" spans="1:48">
      <c r="A137" s="143" t="s">
        <v>102</v>
      </c>
      <c r="B137" s="143" t="s">
        <v>102</v>
      </c>
      <c r="C137" s="143" t="s">
        <v>102</v>
      </c>
      <c r="D137" s="142" t="s">
        <v>102</v>
      </c>
      <c r="E137" s="138" t="s">
        <v>102</v>
      </c>
      <c r="F137" s="138" t="s">
        <v>102</v>
      </c>
      <c r="G137" s="138" t="s">
        <v>102</v>
      </c>
      <c r="H137" s="138" t="s">
        <v>102</v>
      </c>
      <c r="I137" s="138" t="s">
        <v>102</v>
      </c>
      <c r="J137" s="138" t="s">
        <v>102</v>
      </c>
      <c r="K137" s="138" t="s">
        <v>102</v>
      </c>
      <c r="L137" s="138" t="s">
        <v>102</v>
      </c>
      <c r="M137" s="138" t="s">
        <v>102</v>
      </c>
      <c r="N137" s="138" t="s">
        <v>102</v>
      </c>
      <c r="O137" s="138" t="s">
        <v>102</v>
      </c>
      <c r="P137" s="138" t="s">
        <v>102</v>
      </c>
      <c r="Q137" s="138" t="s">
        <v>102</v>
      </c>
      <c r="R137" s="138" t="s">
        <v>102</v>
      </c>
      <c r="S137" s="138" t="s">
        <v>102</v>
      </c>
      <c r="T137" s="138" t="s">
        <v>102</v>
      </c>
      <c r="U137" s="138" t="s">
        <v>102</v>
      </c>
      <c r="V137" s="138" t="s">
        <v>102</v>
      </c>
      <c r="W137" s="138" t="s">
        <v>102</v>
      </c>
      <c r="X137" s="138" t="s">
        <v>102</v>
      </c>
      <c r="Y137" s="138" t="s">
        <v>102</v>
      </c>
      <c r="Z137" s="138" t="s">
        <v>102</v>
      </c>
      <c r="AA137" s="138" t="s">
        <v>102</v>
      </c>
      <c r="AB137" s="138" t="s">
        <v>102</v>
      </c>
      <c r="AC137" s="141" t="s">
        <v>102</v>
      </c>
      <c r="AD137" s="138" t="s">
        <v>102</v>
      </c>
      <c r="AE137" s="138" t="s">
        <v>102</v>
      </c>
      <c r="AF137" s="138" t="s">
        <v>102</v>
      </c>
      <c r="AG137" s="138" t="s">
        <v>102</v>
      </c>
      <c r="AH137" s="138" t="s">
        <v>102</v>
      </c>
      <c r="AI137" s="140" t="s">
        <v>102</v>
      </c>
      <c r="AJ137" s="140" t="s">
        <v>102</v>
      </c>
      <c r="AK137" s="138" t="s">
        <v>102</v>
      </c>
      <c r="AL137" s="141" t="s">
        <v>102</v>
      </c>
      <c r="AM137" s="141" t="s">
        <v>102</v>
      </c>
      <c r="AN137" s="140" t="s">
        <v>102</v>
      </c>
      <c r="AO137" s="138" t="s">
        <v>102</v>
      </c>
      <c r="AP137" s="138" t="s">
        <v>102</v>
      </c>
      <c r="AQ137" s="139"/>
      <c r="AR137" s="138"/>
      <c r="AS137" s="138"/>
      <c r="AT137" s="138"/>
      <c r="AU137" s="138"/>
      <c r="AV137" s="138"/>
    </row>
    <row r="138" spans="1:48">
      <c r="A138" s="143" t="s">
        <v>102</v>
      </c>
      <c r="B138" s="143" t="s">
        <v>102</v>
      </c>
      <c r="C138" s="143" t="s">
        <v>102</v>
      </c>
      <c r="D138" s="142" t="s">
        <v>102</v>
      </c>
      <c r="E138" s="138" t="s">
        <v>102</v>
      </c>
      <c r="F138" s="138" t="s">
        <v>102</v>
      </c>
      <c r="G138" s="138" t="s">
        <v>102</v>
      </c>
      <c r="H138" s="138" t="s">
        <v>102</v>
      </c>
      <c r="I138" s="138" t="s">
        <v>102</v>
      </c>
      <c r="J138" s="138" t="s">
        <v>102</v>
      </c>
      <c r="K138" s="138" t="s">
        <v>102</v>
      </c>
      <c r="L138" s="138" t="s">
        <v>102</v>
      </c>
      <c r="M138" s="138" t="s">
        <v>102</v>
      </c>
      <c r="N138" s="138" t="s">
        <v>102</v>
      </c>
      <c r="O138" s="138" t="s">
        <v>102</v>
      </c>
      <c r="P138" s="138" t="s">
        <v>102</v>
      </c>
      <c r="Q138" s="138" t="s">
        <v>102</v>
      </c>
      <c r="R138" s="138" t="s">
        <v>102</v>
      </c>
      <c r="S138" s="138" t="s">
        <v>102</v>
      </c>
      <c r="T138" s="138" t="s">
        <v>102</v>
      </c>
      <c r="U138" s="138" t="s">
        <v>102</v>
      </c>
      <c r="V138" s="138" t="s">
        <v>102</v>
      </c>
      <c r="W138" s="138" t="s">
        <v>102</v>
      </c>
      <c r="X138" s="138" t="s">
        <v>102</v>
      </c>
      <c r="Y138" s="138" t="s">
        <v>102</v>
      </c>
      <c r="Z138" s="138" t="s">
        <v>102</v>
      </c>
      <c r="AA138" s="138" t="s">
        <v>102</v>
      </c>
      <c r="AB138" s="138" t="s">
        <v>102</v>
      </c>
      <c r="AC138" s="141" t="s">
        <v>102</v>
      </c>
      <c r="AD138" s="138" t="s">
        <v>102</v>
      </c>
      <c r="AE138" s="138" t="s">
        <v>102</v>
      </c>
      <c r="AF138" s="138" t="s">
        <v>102</v>
      </c>
      <c r="AG138" s="138" t="s">
        <v>102</v>
      </c>
      <c r="AH138" s="138" t="s">
        <v>102</v>
      </c>
      <c r="AI138" s="140" t="s">
        <v>102</v>
      </c>
      <c r="AJ138" s="140" t="s">
        <v>102</v>
      </c>
      <c r="AK138" s="138" t="s">
        <v>102</v>
      </c>
      <c r="AL138" s="141" t="s">
        <v>102</v>
      </c>
      <c r="AM138" s="141" t="s">
        <v>102</v>
      </c>
      <c r="AN138" s="140" t="s">
        <v>102</v>
      </c>
      <c r="AO138" s="138" t="s">
        <v>102</v>
      </c>
      <c r="AP138" s="138" t="s">
        <v>102</v>
      </c>
      <c r="AQ138" s="139"/>
      <c r="AR138" s="138"/>
      <c r="AS138" s="138"/>
      <c r="AT138" s="138"/>
      <c r="AU138" s="138"/>
      <c r="AV138" s="138"/>
    </row>
    <row r="139" spans="1:48">
      <c r="A139" s="143" t="s">
        <v>102</v>
      </c>
      <c r="B139" s="143" t="s">
        <v>102</v>
      </c>
      <c r="C139" s="143" t="s">
        <v>102</v>
      </c>
      <c r="D139" s="142" t="s">
        <v>102</v>
      </c>
      <c r="E139" s="138" t="s">
        <v>102</v>
      </c>
      <c r="F139" s="138" t="s">
        <v>102</v>
      </c>
      <c r="G139" s="138" t="s">
        <v>102</v>
      </c>
      <c r="H139" s="138" t="s">
        <v>102</v>
      </c>
      <c r="I139" s="138" t="s">
        <v>102</v>
      </c>
      <c r="J139" s="138" t="s">
        <v>102</v>
      </c>
      <c r="K139" s="138" t="s">
        <v>102</v>
      </c>
      <c r="L139" s="138" t="s">
        <v>102</v>
      </c>
      <c r="M139" s="138" t="s">
        <v>102</v>
      </c>
      <c r="N139" s="138" t="s">
        <v>102</v>
      </c>
      <c r="O139" s="138" t="s">
        <v>102</v>
      </c>
      <c r="P139" s="138" t="s">
        <v>102</v>
      </c>
      <c r="Q139" s="138" t="s">
        <v>102</v>
      </c>
      <c r="R139" s="138" t="s">
        <v>102</v>
      </c>
      <c r="S139" s="138" t="s">
        <v>102</v>
      </c>
      <c r="T139" s="138" t="s">
        <v>102</v>
      </c>
      <c r="U139" s="138" t="s">
        <v>102</v>
      </c>
      <c r="V139" s="138" t="s">
        <v>102</v>
      </c>
      <c r="W139" s="138" t="s">
        <v>102</v>
      </c>
      <c r="X139" s="138" t="s">
        <v>102</v>
      </c>
      <c r="Y139" s="138" t="s">
        <v>102</v>
      </c>
      <c r="Z139" s="138" t="s">
        <v>102</v>
      </c>
      <c r="AA139" s="138" t="s">
        <v>102</v>
      </c>
      <c r="AB139" s="138" t="s">
        <v>102</v>
      </c>
      <c r="AC139" s="141" t="s">
        <v>102</v>
      </c>
      <c r="AD139" s="138" t="s">
        <v>102</v>
      </c>
      <c r="AE139" s="138" t="s">
        <v>102</v>
      </c>
      <c r="AF139" s="138" t="s">
        <v>102</v>
      </c>
      <c r="AG139" s="138" t="s">
        <v>102</v>
      </c>
      <c r="AH139" s="138" t="s">
        <v>102</v>
      </c>
      <c r="AI139" s="140" t="s">
        <v>102</v>
      </c>
      <c r="AJ139" s="140" t="s">
        <v>102</v>
      </c>
      <c r="AK139" s="138" t="s">
        <v>102</v>
      </c>
      <c r="AL139" s="141" t="s">
        <v>102</v>
      </c>
      <c r="AM139" s="141" t="s">
        <v>102</v>
      </c>
      <c r="AN139" s="140" t="s">
        <v>102</v>
      </c>
      <c r="AO139" s="138" t="s">
        <v>102</v>
      </c>
      <c r="AP139" s="138" t="s">
        <v>102</v>
      </c>
      <c r="AQ139" s="139"/>
      <c r="AR139" s="138"/>
      <c r="AS139" s="138"/>
      <c r="AT139" s="138"/>
      <c r="AU139" s="138"/>
      <c r="AV139" s="138"/>
    </row>
    <row r="140" spans="1:48">
      <c r="A140" s="143" t="s">
        <v>102</v>
      </c>
      <c r="B140" s="143" t="s">
        <v>102</v>
      </c>
      <c r="C140" s="143" t="s">
        <v>102</v>
      </c>
      <c r="D140" s="142" t="s">
        <v>102</v>
      </c>
      <c r="E140" s="138" t="s">
        <v>102</v>
      </c>
      <c r="F140" s="138" t="s">
        <v>102</v>
      </c>
      <c r="G140" s="138" t="s">
        <v>102</v>
      </c>
      <c r="H140" s="138" t="s">
        <v>102</v>
      </c>
      <c r="I140" s="138" t="s">
        <v>102</v>
      </c>
      <c r="J140" s="138" t="s">
        <v>102</v>
      </c>
      <c r="K140" s="138" t="s">
        <v>102</v>
      </c>
      <c r="L140" s="138" t="s">
        <v>102</v>
      </c>
      <c r="M140" s="138" t="s">
        <v>102</v>
      </c>
      <c r="N140" s="138" t="s">
        <v>102</v>
      </c>
      <c r="O140" s="138" t="s">
        <v>102</v>
      </c>
      <c r="P140" s="138" t="s">
        <v>102</v>
      </c>
      <c r="Q140" s="138" t="s">
        <v>102</v>
      </c>
      <c r="R140" s="138" t="s">
        <v>102</v>
      </c>
      <c r="S140" s="138" t="s">
        <v>102</v>
      </c>
      <c r="T140" s="138" t="s">
        <v>102</v>
      </c>
      <c r="U140" s="138" t="s">
        <v>102</v>
      </c>
      <c r="V140" s="138" t="s">
        <v>102</v>
      </c>
      <c r="W140" s="138" t="s">
        <v>102</v>
      </c>
      <c r="X140" s="138" t="s">
        <v>102</v>
      </c>
      <c r="Y140" s="138" t="s">
        <v>102</v>
      </c>
      <c r="Z140" s="138" t="s">
        <v>102</v>
      </c>
      <c r="AA140" s="138" t="s">
        <v>102</v>
      </c>
      <c r="AB140" s="138" t="s">
        <v>102</v>
      </c>
      <c r="AC140" s="141" t="s">
        <v>102</v>
      </c>
      <c r="AD140" s="138" t="s">
        <v>102</v>
      </c>
      <c r="AE140" s="138" t="s">
        <v>102</v>
      </c>
      <c r="AF140" s="138" t="s">
        <v>102</v>
      </c>
      <c r="AG140" s="138" t="s">
        <v>102</v>
      </c>
      <c r="AH140" s="138" t="s">
        <v>102</v>
      </c>
      <c r="AI140" s="140" t="s">
        <v>102</v>
      </c>
      <c r="AJ140" s="140" t="s">
        <v>102</v>
      </c>
      <c r="AK140" s="138" t="s">
        <v>102</v>
      </c>
      <c r="AL140" s="141" t="s">
        <v>102</v>
      </c>
      <c r="AM140" s="141" t="s">
        <v>102</v>
      </c>
      <c r="AN140" s="140" t="s">
        <v>102</v>
      </c>
      <c r="AO140" s="138" t="s">
        <v>102</v>
      </c>
      <c r="AP140" s="138" t="s">
        <v>102</v>
      </c>
      <c r="AQ140" s="139"/>
      <c r="AR140" s="138"/>
      <c r="AS140" s="138"/>
      <c r="AT140" s="138"/>
      <c r="AU140" s="138"/>
      <c r="AV140" s="138"/>
    </row>
    <row r="141" spans="1:48">
      <c r="A141" s="143" t="s">
        <v>102</v>
      </c>
      <c r="B141" s="143" t="s">
        <v>102</v>
      </c>
      <c r="C141" s="143" t="s">
        <v>102</v>
      </c>
      <c r="D141" s="142" t="s">
        <v>102</v>
      </c>
      <c r="E141" s="138" t="s">
        <v>102</v>
      </c>
      <c r="F141" s="138" t="s">
        <v>102</v>
      </c>
      <c r="G141" s="138" t="s">
        <v>102</v>
      </c>
      <c r="H141" s="138" t="s">
        <v>102</v>
      </c>
      <c r="I141" s="138" t="s">
        <v>102</v>
      </c>
      <c r="J141" s="138" t="s">
        <v>102</v>
      </c>
      <c r="K141" s="138" t="s">
        <v>102</v>
      </c>
      <c r="L141" s="138" t="s">
        <v>102</v>
      </c>
      <c r="M141" s="138" t="s">
        <v>102</v>
      </c>
      <c r="N141" s="138" t="s">
        <v>102</v>
      </c>
      <c r="O141" s="138" t="s">
        <v>102</v>
      </c>
      <c r="P141" s="138" t="s">
        <v>102</v>
      </c>
      <c r="Q141" s="138" t="s">
        <v>102</v>
      </c>
      <c r="R141" s="138" t="s">
        <v>102</v>
      </c>
      <c r="S141" s="138" t="s">
        <v>102</v>
      </c>
      <c r="T141" s="138" t="s">
        <v>102</v>
      </c>
      <c r="U141" s="138" t="s">
        <v>102</v>
      </c>
      <c r="V141" s="138" t="s">
        <v>102</v>
      </c>
      <c r="W141" s="138" t="s">
        <v>102</v>
      </c>
      <c r="X141" s="138" t="s">
        <v>102</v>
      </c>
      <c r="Y141" s="138" t="s">
        <v>102</v>
      </c>
      <c r="Z141" s="138" t="s">
        <v>102</v>
      </c>
      <c r="AA141" s="138" t="s">
        <v>102</v>
      </c>
      <c r="AB141" s="138" t="s">
        <v>102</v>
      </c>
      <c r="AC141" s="141" t="s">
        <v>102</v>
      </c>
      <c r="AD141" s="138" t="s">
        <v>102</v>
      </c>
      <c r="AE141" s="138" t="s">
        <v>102</v>
      </c>
      <c r="AF141" s="138" t="s">
        <v>102</v>
      </c>
      <c r="AG141" s="138" t="s">
        <v>102</v>
      </c>
      <c r="AH141" s="138" t="s">
        <v>102</v>
      </c>
      <c r="AI141" s="140" t="s">
        <v>102</v>
      </c>
      <c r="AJ141" s="140" t="s">
        <v>102</v>
      </c>
      <c r="AK141" s="138" t="s">
        <v>102</v>
      </c>
      <c r="AL141" s="141" t="s">
        <v>102</v>
      </c>
      <c r="AM141" s="141" t="s">
        <v>102</v>
      </c>
      <c r="AN141" s="140" t="s">
        <v>102</v>
      </c>
      <c r="AO141" s="138" t="s">
        <v>102</v>
      </c>
      <c r="AP141" s="138" t="s">
        <v>102</v>
      </c>
      <c r="AQ141" s="139"/>
      <c r="AR141" s="138"/>
      <c r="AS141" s="138"/>
      <c r="AT141" s="138"/>
      <c r="AU141" s="138"/>
      <c r="AV141" s="138"/>
    </row>
    <row r="142" spans="1:48">
      <c r="A142" s="143" t="s">
        <v>102</v>
      </c>
      <c r="B142" s="143" t="s">
        <v>102</v>
      </c>
      <c r="C142" s="143" t="s">
        <v>102</v>
      </c>
      <c r="D142" s="142" t="s">
        <v>102</v>
      </c>
      <c r="E142" s="138" t="s">
        <v>102</v>
      </c>
      <c r="F142" s="138" t="s">
        <v>102</v>
      </c>
      <c r="G142" s="138" t="s">
        <v>102</v>
      </c>
      <c r="H142" s="138" t="s">
        <v>102</v>
      </c>
      <c r="I142" s="138" t="s">
        <v>102</v>
      </c>
      <c r="J142" s="138" t="s">
        <v>102</v>
      </c>
      <c r="K142" s="138" t="s">
        <v>102</v>
      </c>
      <c r="L142" s="138" t="s">
        <v>102</v>
      </c>
      <c r="M142" s="138" t="s">
        <v>102</v>
      </c>
      <c r="N142" s="138" t="s">
        <v>102</v>
      </c>
      <c r="O142" s="138" t="s">
        <v>102</v>
      </c>
      <c r="P142" s="138" t="s">
        <v>102</v>
      </c>
      <c r="Q142" s="138" t="s">
        <v>102</v>
      </c>
      <c r="R142" s="138" t="s">
        <v>102</v>
      </c>
      <c r="S142" s="138" t="s">
        <v>102</v>
      </c>
      <c r="T142" s="138" t="s">
        <v>102</v>
      </c>
      <c r="U142" s="138" t="s">
        <v>102</v>
      </c>
      <c r="V142" s="138" t="s">
        <v>102</v>
      </c>
      <c r="W142" s="138" t="s">
        <v>102</v>
      </c>
      <c r="X142" s="138" t="s">
        <v>102</v>
      </c>
      <c r="Y142" s="138" t="s">
        <v>102</v>
      </c>
      <c r="Z142" s="138" t="s">
        <v>102</v>
      </c>
      <c r="AA142" s="138" t="s">
        <v>102</v>
      </c>
      <c r="AB142" s="138" t="s">
        <v>102</v>
      </c>
      <c r="AC142" s="141" t="s">
        <v>102</v>
      </c>
      <c r="AD142" s="138" t="s">
        <v>102</v>
      </c>
      <c r="AE142" s="138" t="s">
        <v>102</v>
      </c>
      <c r="AF142" s="138" t="s">
        <v>102</v>
      </c>
      <c r="AG142" s="138" t="s">
        <v>102</v>
      </c>
      <c r="AH142" s="138" t="s">
        <v>102</v>
      </c>
      <c r="AI142" s="140" t="s">
        <v>102</v>
      </c>
      <c r="AJ142" s="140" t="s">
        <v>102</v>
      </c>
      <c r="AK142" s="138" t="s">
        <v>102</v>
      </c>
      <c r="AL142" s="141" t="s">
        <v>102</v>
      </c>
      <c r="AM142" s="141" t="s">
        <v>102</v>
      </c>
      <c r="AN142" s="140" t="s">
        <v>102</v>
      </c>
      <c r="AO142" s="138" t="s">
        <v>102</v>
      </c>
      <c r="AP142" s="138" t="s">
        <v>102</v>
      </c>
      <c r="AQ142" s="139"/>
      <c r="AR142" s="138"/>
      <c r="AS142" s="138"/>
      <c r="AT142" s="138"/>
      <c r="AU142" s="138"/>
      <c r="AV142" s="138"/>
    </row>
    <row r="143" spans="1:48">
      <c r="A143" s="143" t="s">
        <v>102</v>
      </c>
      <c r="B143" s="143" t="s">
        <v>102</v>
      </c>
      <c r="C143" s="143" t="s">
        <v>102</v>
      </c>
      <c r="D143" s="142" t="s">
        <v>102</v>
      </c>
      <c r="E143" s="138" t="s">
        <v>102</v>
      </c>
      <c r="F143" s="138" t="s">
        <v>102</v>
      </c>
      <c r="G143" s="138" t="s">
        <v>102</v>
      </c>
      <c r="H143" s="138" t="s">
        <v>102</v>
      </c>
      <c r="I143" s="138" t="s">
        <v>102</v>
      </c>
      <c r="J143" s="138" t="s">
        <v>102</v>
      </c>
      <c r="K143" s="138" t="s">
        <v>102</v>
      </c>
      <c r="L143" s="138" t="s">
        <v>102</v>
      </c>
      <c r="M143" s="138" t="s">
        <v>102</v>
      </c>
      <c r="N143" s="138" t="s">
        <v>102</v>
      </c>
      <c r="O143" s="138" t="s">
        <v>102</v>
      </c>
      <c r="P143" s="138" t="s">
        <v>102</v>
      </c>
      <c r="Q143" s="138" t="s">
        <v>102</v>
      </c>
      <c r="R143" s="138" t="s">
        <v>102</v>
      </c>
      <c r="S143" s="138" t="s">
        <v>102</v>
      </c>
      <c r="T143" s="138" t="s">
        <v>102</v>
      </c>
      <c r="U143" s="138" t="s">
        <v>102</v>
      </c>
      <c r="V143" s="138" t="s">
        <v>102</v>
      </c>
      <c r="W143" s="138" t="s">
        <v>102</v>
      </c>
      <c r="X143" s="138" t="s">
        <v>102</v>
      </c>
      <c r="Y143" s="138" t="s">
        <v>102</v>
      </c>
      <c r="Z143" s="138" t="s">
        <v>102</v>
      </c>
      <c r="AA143" s="138" t="s">
        <v>102</v>
      </c>
      <c r="AB143" s="138" t="s">
        <v>102</v>
      </c>
      <c r="AC143" s="141" t="s">
        <v>102</v>
      </c>
      <c r="AD143" s="138" t="s">
        <v>102</v>
      </c>
      <c r="AE143" s="138" t="s">
        <v>102</v>
      </c>
      <c r="AF143" s="138" t="s">
        <v>102</v>
      </c>
      <c r="AG143" s="138" t="s">
        <v>102</v>
      </c>
      <c r="AH143" s="138" t="s">
        <v>102</v>
      </c>
      <c r="AI143" s="140" t="s">
        <v>102</v>
      </c>
      <c r="AJ143" s="140" t="s">
        <v>102</v>
      </c>
      <c r="AK143" s="138" t="s">
        <v>102</v>
      </c>
      <c r="AL143" s="141" t="s">
        <v>102</v>
      </c>
      <c r="AM143" s="141" t="s">
        <v>102</v>
      </c>
      <c r="AN143" s="140" t="s">
        <v>102</v>
      </c>
      <c r="AO143" s="138" t="s">
        <v>102</v>
      </c>
      <c r="AP143" s="138" t="s">
        <v>102</v>
      </c>
      <c r="AQ143" s="139"/>
      <c r="AR143" s="138"/>
      <c r="AS143" s="138"/>
      <c r="AT143" s="138"/>
      <c r="AU143" s="138"/>
      <c r="AV143" s="138"/>
    </row>
    <row r="144" spans="1:48">
      <c r="A144" s="143" t="s">
        <v>102</v>
      </c>
      <c r="B144" s="143" t="s">
        <v>102</v>
      </c>
      <c r="C144" s="143" t="s">
        <v>102</v>
      </c>
      <c r="D144" s="142" t="s">
        <v>102</v>
      </c>
      <c r="E144" s="138" t="s">
        <v>102</v>
      </c>
      <c r="F144" s="138" t="s">
        <v>102</v>
      </c>
      <c r="G144" s="138" t="s">
        <v>102</v>
      </c>
      <c r="H144" s="138" t="s">
        <v>102</v>
      </c>
      <c r="I144" s="138" t="s">
        <v>102</v>
      </c>
      <c r="J144" s="138" t="s">
        <v>102</v>
      </c>
      <c r="K144" s="138" t="s">
        <v>102</v>
      </c>
      <c r="L144" s="138" t="s">
        <v>102</v>
      </c>
      <c r="M144" s="138" t="s">
        <v>102</v>
      </c>
      <c r="N144" s="138" t="s">
        <v>102</v>
      </c>
      <c r="O144" s="138" t="s">
        <v>102</v>
      </c>
      <c r="P144" s="138" t="s">
        <v>102</v>
      </c>
      <c r="Q144" s="138" t="s">
        <v>102</v>
      </c>
      <c r="R144" s="138" t="s">
        <v>102</v>
      </c>
      <c r="S144" s="138" t="s">
        <v>102</v>
      </c>
      <c r="T144" s="138" t="s">
        <v>102</v>
      </c>
      <c r="U144" s="138" t="s">
        <v>102</v>
      </c>
      <c r="V144" s="138" t="s">
        <v>102</v>
      </c>
      <c r="W144" s="138" t="s">
        <v>102</v>
      </c>
      <c r="X144" s="138" t="s">
        <v>102</v>
      </c>
      <c r="Y144" s="138" t="s">
        <v>102</v>
      </c>
      <c r="Z144" s="138" t="s">
        <v>102</v>
      </c>
      <c r="AA144" s="138" t="s">
        <v>102</v>
      </c>
      <c r="AB144" s="138" t="s">
        <v>102</v>
      </c>
      <c r="AC144" s="141" t="s">
        <v>102</v>
      </c>
      <c r="AD144" s="138" t="s">
        <v>102</v>
      </c>
      <c r="AE144" s="138" t="s">
        <v>102</v>
      </c>
      <c r="AF144" s="138" t="s">
        <v>102</v>
      </c>
      <c r="AG144" s="138" t="s">
        <v>102</v>
      </c>
      <c r="AH144" s="138" t="s">
        <v>102</v>
      </c>
      <c r="AI144" s="140" t="s">
        <v>102</v>
      </c>
      <c r="AJ144" s="140" t="s">
        <v>102</v>
      </c>
      <c r="AK144" s="138" t="s">
        <v>102</v>
      </c>
      <c r="AL144" s="141" t="s">
        <v>102</v>
      </c>
      <c r="AM144" s="141" t="s">
        <v>102</v>
      </c>
      <c r="AN144" s="140" t="s">
        <v>102</v>
      </c>
      <c r="AO144" s="138" t="s">
        <v>102</v>
      </c>
      <c r="AP144" s="138" t="s">
        <v>102</v>
      </c>
      <c r="AQ144" s="139"/>
      <c r="AR144" s="138"/>
      <c r="AS144" s="138"/>
      <c r="AT144" s="138"/>
      <c r="AU144" s="138"/>
      <c r="AV144" s="138"/>
    </row>
    <row r="145" spans="1:48">
      <c r="A145" s="143" t="s">
        <v>102</v>
      </c>
      <c r="B145" s="143" t="s">
        <v>102</v>
      </c>
      <c r="C145" s="143" t="s">
        <v>102</v>
      </c>
      <c r="D145" s="142" t="s">
        <v>102</v>
      </c>
      <c r="E145" s="138" t="s">
        <v>102</v>
      </c>
      <c r="F145" s="138" t="s">
        <v>102</v>
      </c>
      <c r="G145" s="138" t="s">
        <v>102</v>
      </c>
      <c r="H145" s="138" t="s">
        <v>102</v>
      </c>
      <c r="I145" s="138" t="s">
        <v>102</v>
      </c>
      <c r="J145" s="138" t="s">
        <v>102</v>
      </c>
      <c r="K145" s="138" t="s">
        <v>102</v>
      </c>
      <c r="L145" s="138" t="s">
        <v>102</v>
      </c>
      <c r="M145" s="138" t="s">
        <v>102</v>
      </c>
      <c r="N145" s="138" t="s">
        <v>102</v>
      </c>
      <c r="O145" s="138" t="s">
        <v>102</v>
      </c>
      <c r="P145" s="138" t="s">
        <v>102</v>
      </c>
      <c r="Q145" s="138" t="s">
        <v>102</v>
      </c>
      <c r="R145" s="138" t="s">
        <v>102</v>
      </c>
      <c r="S145" s="138" t="s">
        <v>102</v>
      </c>
      <c r="T145" s="138" t="s">
        <v>102</v>
      </c>
      <c r="U145" s="138" t="s">
        <v>102</v>
      </c>
      <c r="V145" s="138" t="s">
        <v>102</v>
      </c>
      <c r="W145" s="138" t="s">
        <v>102</v>
      </c>
      <c r="X145" s="138" t="s">
        <v>102</v>
      </c>
      <c r="Y145" s="138" t="s">
        <v>102</v>
      </c>
      <c r="Z145" s="138" t="s">
        <v>102</v>
      </c>
      <c r="AA145" s="138" t="s">
        <v>102</v>
      </c>
      <c r="AB145" s="138" t="s">
        <v>102</v>
      </c>
      <c r="AC145" s="141" t="s">
        <v>102</v>
      </c>
      <c r="AD145" s="138" t="s">
        <v>102</v>
      </c>
      <c r="AE145" s="138" t="s">
        <v>102</v>
      </c>
      <c r="AF145" s="138" t="s">
        <v>102</v>
      </c>
      <c r="AG145" s="138" t="s">
        <v>102</v>
      </c>
      <c r="AH145" s="138" t="s">
        <v>102</v>
      </c>
      <c r="AI145" s="140" t="s">
        <v>102</v>
      </c>
      <c r="AJ145" s="140" t="s">
        <v>102</v>
      </c>
      <c r="AK145" s="138" t="s">
        <v>102</v>
      </c>
      <c r="AL145" s="141" t="s">
        <v>102</v>
      </c>
      <c r="AM145" s="141" t="s">
        <v>102</v>
      </c>
      <c r="AN145" s="140" t="s">
        <v>102</v>
      </c>
      <c r="AO145" s="138" t="s">
        <v>102</v>
      </c>
      <c r="AP145" s="138" t="s">
        <v>102</v>
      </c>
      <c r="AQ145" s="139"/>
      <c r="AR145" s="138"/>
      <c r="AS145" s="138"/>
      <c r="AT145" s="138"/>
      <c r="AU145" s="138"/>
      <c r="AV145" s="138"/>
    </row>
    <row r="146" spans="1:48">
      <c r="A146" s="143" t="s">
        <v>102</v>
      </c>
      <c r="B146" s="143" t="s">
        <v>102</v>
      </c>
      <c r="C146" s="143" t="s">
        <v>102</v>
      </c>
      <c r="D146" s="142" t="s">
        <v>102</v>
      </c>
      <c r="E146" s="138" t="s">
        <v>102</v>
      </c>
      <c r="F146" s="138" t="s">
        <v>102</v>
      </c>
      <c r="G146" s="138" t="s">
        <v>102</v>
      </c>
      <c r="H146" s="138" t="s">
        <v>102</v>
      </c>
      <c r="I146" s="138" t="s">
        <v>102</v>
      </c>
      <c r="J146" s="138" t="s">
        <v>102</v>
      </c>
      <c r="K146" s="138" t="s">
        <v>102</v>
      </c>
      <c r="L146" s="138" t="s">
        <v>102</v>
      </c>
      <c r="M146" s="138" t="s">
        <v>102</v>
      </c>
      <c r="N146" s="138" t="s">
        <v>102</v>
      </c>
      <c r="O146" s="138" t="s">
        <v>102</v>
      </c>
      <c r="P146" s="138" t="s">
        <v>102</v>
      </c>
      <c r="Q146" s="138" t="s">
        <v>102</v>
      </c>
      <c r="R146" s="138" t="s">
        <v>102</v>
      </c>
      <c r="S146" s="138" t="s">
        <v>102</v>
      </c>
      <c r="T146" s="138" t="s">
        <v>102</v>
      </c>
      <c r="U146" s="138" t="s">
        <v>102</v>
      </c>
      <c r="V146" s="138" t="s">
        <v>102</v>
      </c>
      <c r="W146" s="138" t="s">
        <v>102</v>
      </c>
      <c r="X146" s="138" t="s">
        <v>102</v>
      </c>
      <c r="Y146" s="138" t="s">
        <v>102</v>
      </c>
      <c r="Z146" s="138" t="s">
        <v>102</v>
      </c>
      <c r="AA146" s="138" t="s">
        <v>102</v>
      </c>
      <c r="AB146" s="138" t="s">
        <v>102</v>
      </c>
      <c r="AC146" s="141" t="s">
        <v>102</v>
      </c>
      <c r="AD146" s="138" t="s">
        <v>102</v>
      </c>
      <c r="AE146" s="138" t="s">
        <v>102</v>
      </c>
      <c r="AF146" s="138" t="s">
        <v>102</v>
      </c>
      <c r="AG146" s="138" t="s">
        <v>102</v>
      </c>
      <c r="AH146" s="138" t="s">
        <v>102</v>
      </c>
      <c r="AI146" s="140" t="s">
        <v>102</v>
      </c>
      <c r="AJ146" s="140" t="s">
        <v>102</v>
      </c>
      <c r="AK146" s="138" t="s">
        <v>102</v>
      </c>
      <c r="AL146" s="141" t="s">
        <v>102</v>
      </c>
      <c r="AM146" s="141" t="s">
        <v>102</v>
      </c>
      <c r="AN146" s="140" t="s">
        <v>102</v>
      </c>
      <c r="AO146" s="138" t="s">
        <v>102</v>
      </c>
      <c r="AP146" s="138" t="s">
        <v>102</v>
      </c>
      <c r="AQ146" s="139"/>
      <c r="AR146" s="138"/>
      <c r="AS146" s="138"/>
      <c r="AT146" s="138"/>
      <c r="AU146" s="138"/>
      <c r="AV146" s="138"/>
    </row>
    <row r="147" spans="1:48">
      <c r="A147" s="143" t="s">
        <v>102</v>
      </c>
      <c r="B147" s="143" t="s">
        <v>102</v>
      </c>
      <c r="C147" s="143" t="s">
        <v>102</v>
      </c>
      <c r="D147" s="142" t="s">
        <v>102</v>
      </c>
      <c r="E147" s="138" t="s">
        <v>102</v>
      </c>
      <c r="F147" s="138" t="s">
        <v>102</v>
      </c>
      <c r="G147" s="138" t="s">
        <v>102</v>
      </c>
      <c r="H147" s="138" t="s">
        <v>102</v>
      </c>
      <c r="I147" s="138" t="s">
        <v>102</v>
      </c>
      <c r="J147" s="138" t="s">
        <v>102</v>
      </c>
      <c r="K147" s="138" t="s">
        <v>102</v>
      </c>
      <c r="L147" s="138" t="s">
        <v>102</v>
      </c>
      <c r="M147" s="138" t="s">
        <v>102</v>
      </c>
      <c r="N147" s="138" t="s">
        <v>102</v>
      </c>
      <c r="O147" s="138" t="s">
        <v>102</v>
      </c>
      <c r="P147" s="138" t="s">
        <v>102</v>
      </c>
      <c r="Q147" s="138" t="s">
        <v>102</v>
      </c>
      <c r="R147" s="138" t="s">
        <v>102</v>
      </c>
      <c r="S147" s="138" t="s">
        <v>102</v>
      </c>
      <c r="T147" s="138" t="s">
        <v>102</v>
      </c>
      <c r="U147" s="138" t="s">
        <v>102</v>
      </c>
      <c r="V147" s="138" t="s">
        <v>102</v>
      </c>
      <c r="W147" s="138" t="s">
        <v>102</v>
      </c>
      <c r="X147" s="138" t="s">
        <v>102</v>
      </c>
      <c r="Y147" s="138" t="s">
        <v>102</v>
      </c>
      <c r="Z147" s="138" t="s">
        <v>102</v>
      </c>
      <c r="AA147" s="138" t="s">
        <v>102</v>
      </c>
      <c r="AB147" s="138" t="s">
        <v>102</v>
      </c>
      <c r="AC147" s="141" t="s">
        <v>102</v>
      </c>
      <c r="AD147" s="138" t="s">
        <v>102</v>
      </c>
      <c r="AE147" s="138" t="s">
        <v>102</v>
      </c>
      <c r="AF147" s="138" t="s">
        <v>102</v>
      </c>
      <c r="AG147" s="138" t="s">
        <v>102</v>
      </c>
      <c r="AH147" s="138" t="s">
        <v>102</v>
      </c>
      <c r="AI147" s="140" t="s">
        <v>102</v>
      </c>
      <c r="AJ147" s="140" t="s">
        <v>102</v>
      </c>
      <c r="AK147" s="138" t="s">
        <v>102</v>
      </c>
      <c r="AL147" s="141" t="s">
        <v>102</v>
      </c>
      <c r="AM147" s="141" t="s">
        <v>102</v>
      </c>
      <c r="AN147" s="140" t="s">
        <v>102</v>
      </c>
      <c r="AO147" s="138" t="s">
        <v>102</v>
      </c>
      <c r="AP147" s="138" t="s">
        <v>102</v>
      </c>
      <c r="AQ147" s="139"/>
      <c r="AR147" s="138"/>
      <c r="AS147" s="138"/>
      <c r="AT147" s="138"/>
      <c r="AU147" s="138"/>
      <c r="AV147" s="138"/>
    </row>
    <row r="148" spans="1:48">
      <c r="A148" s="143" t="s">
        <v>102</v>
      </c>
      <c r="B148" s="143" t="s">
        <v>102</v>
      </c>
      <c r="C148" s="143" t="s">
        <v>102</v>
      </c>
      <c r="D148" s="142" t="s">
        <v>102</v>
      </c>
      <c r="E148" s="138" t="s">
        <v>102</v>
      </c>
      <c r="F148" s="138" t="s">
        <v>102</v>
      </c>
      <c r="G148" s="138" t="s">
        <v>102</v>
      </c>
      <c r="H148" s="138" t="s">
        <v>102</v>
      </c>
      <c r="I148" s="138" t="s">
        <v>102</v>
      </c>
      <c r="J148" s="138" t="s">
        <v>102</v>
      </c>
      <c r="K148" s="138" t="s">
        <v>102</v>
      </c>
      <c r="L148" s="138" t="s">
        <v>102</v>
      </c>
      <c r="M148" s="138" t="s">
        <v>102</v>
      </c>
      <c r="N148" s="138" t="s">
        <v>102</v>
      </c>
      <c r="O148" s="138" t="s">
        <v>102</v>
      </c>
      <c r="P148" s="138" t="s">
        <v>102</v>
      </c>
      <c r="Q148" s="138" t="s">
        <v>102</v>
      </c>
      <c r="R148" s="138" t="s">
        <v>102</v>
      </c>
      <c r="S148" s="138" t="s">
        <v>102</v>
      </c>
      <c r="T148" s="138" t="s">
        <v>102</v>
      </c>
      <c r="U148" s="138" t="s">
        <v>102</v>
      </c>
      <c r="V148" s="138" t="s">
        <v>102</v>
      </c>
      <c r="W148" s="138" t="s">
        <v>102</v>
      </c>
      <c r="X148" s="138" t="s">
        <v>102</v>
      </c>
      <c r="Y148" s="138" t="s">
        <v>102</v>
      </c>
      <c r="Z148" s="138" t="s">
        <v>102</v>
      </c>
      <c r="AA148" s="138" t="s">
        <v>102</v>
      </c>
      <c r="AB148" s="138" t="s">
        <v>102</v>
      </c>
      <c r="AC148" s="141" t="s">
        <v>102</v>
      </c>
      <c r="AD148" s="138" t="s">
        <v>102</v>
      </c>
      <c r="AE148" s="138" t="s">
        <v>102</v>
      </c>
      <c r="AF148" s="138" t="s">
        <v>102</v>
      </c>
      <c r="AG148" s="138" t="s">
        <v>102</v>
      </c>
      <c r="AH148" s="138" t="s">
        <v>102</v>
      </c>
      <c r="AI148" s="140" t="s">
        <v>102</v>
      </c>
      <c r="AJ148" s="140" t="s">
        <v>102</v>
      </c>
      <c r="AK148" s="138" t="s">
        <v>102</v>
      </c>
      <c r="AL148" s="141" t="s">
        <v>102</v>
      </c>
      <c r="AM148" s="141" t="s">
        <v>102</v>
      </c>
      <c r="AN148" s="140" t="s">
        <v>102</v>
      </c>
      <c r="AO148" s="138" t="s">
        <v>102</v>
      </c>
      <c r="AP148" s="138" t="s">
        <v>102</v>
      </c>
      <c r="AQ148" s="139"/>
      <c r="AR148" s="138"/>
      <c r="AS148" s="138"/>
      <c r="AT148" s="138"/>
      <c r="AU148" s="138"/>
      <c r="AV148" s="138"/>
    </row>
    <row r="149" spans="1:48">
      <c r="A149" s="143" t="s">
        <v>102</v>
      </c>
      <c r="B149" s="143" t="s">
        <v>102</v>
      </c>
      <c r="C149" s="143" t="s">
        <v>102</v>
      </c>
      <c r="D149" s="142" t="s">
        <v>102</v>
      </c>
      <c r="E149" s="138" t="s">
        <v>102</v>
      </c>
      <c r="F149" s="138" t="s">
        <v>102</v>
      </c>
      <c r="G149" s="138" t="s">
        <v>102</v>
      </c>
      <c r="H149" s="138" t="s">
        <v>102</v>
      </c>
      <c r="I149" s="138" t="s">
        <v>102</v>
      </c>
      <c r="J149" s="138" t="s">
        <v>102</v>
      </c>
      <c r="K149" s="138" t="s">
        <v>102</v>
      </c>
      <c r="L149" s="138" t="s">
        <v>102</v>
      </c>
      <c r="M149" s="138" t="s">
        <v>102</v>
      </c>
      <c r="N149" s="138" t="s">
        <v>102</v>
      </c>
      <c r="O149" s="138" t="s">
        <v>102</v>
      </c>
      <c r="P149" s="138" t="s">
        <v>102</v>
      </c>
      <c r="Q149" s="138" t="s">
        <v>102</v>
      </c>
      <c r="R149" s="138" t="s">
        <v>102</v>
      </c>
      <c r="S149" s="138" t="s">
        <v>102</v>
      </c>
      <c r="T149" s="138" t="s">
        <v>102</v>
      </c>
      <c r="U149" s="138" t="s">
        <v>102</v>
      </c>
      <c r="V149" s="138" t="s">
        <v>102</v>
      </c>
      <c r="W149" s="138" t="s">
        <v>102</v>
      </c>
      <c r="X149" s="138" t="s">
        <v>102</v>
      </c>
      <c r="Y149" s="138" t="s">
        <v>102</v>
      </c>
      <c r="Z149" s="138" t="s">
        <v>102</v>
      </c>
      <c r="AA149" s="138" t="s">
        <v>102</v>
      </c>
      <c r="AB149" s="138" t="s">
        <v>102</v>
      </c>
      <c r="AC149" s="141" t="s">
        <v>102</v>
      </c>
      <c r="AD149" s="138" t="s">
        <v>102</v>
      </c>
      <c r="AE149" s="138" t="s">
        <v>102</v>
      </c>
      <c r="AF149" s="138" t="s">
        <v>102</v>
      </c>
      <c r="AG149" s="138" t="s">
        <v>102</v>
      </c>
      <c r="AH149" s="138" t="s">
        <v>102</v>
      </c>
      <c r="AI149" s="140" t="s">
        <v>102</v>
      </c>
      <c r="AJ149" s="140" t="s">
        <v>102</v>
      </c>
      <c r="AK149" s="138" t="s">
        <v>102</v>
      </c>
      <c r="AL149" s="141" t="s">
        <v>102</v>
      </c>
      <c r="AM149" s="141" t="s">
        <v>102</v>
      </c>
      <c r="AN149" s="140" t="s">
        <v>102</v>
      </c>
      <c r="AO149" s="138" t="s">
        <v>102</v>
      </c>
      <c r="AP149" s="138" t="s">
        <v>102</v>
      </c>
      <c r="AQ149" s="139"/>
      <c r="AR149" s="138"/>
      <c r="AS149" s="138"/>
      <c r="AT149" s="138"/>
      <c r="AU149" s="138"/>
      <c r="AV149" s="138"/>
    </row>
    <row r="150" spans="1:48">
      <c r="A150" s="143" t="s">
        <v>102</v>
      </c>
      <c r="B150" s="143" t="s">
        <v>102</v>
      </c>
      <c r="C150" s="143" t="s">
        <v>102</v>
      </c>
      <c r="D150" s="142" t="s">
        <v>102</v>
      </c>
      <c r="E150" s="138" t="s">
        <v>102</v>
      </c>
      <c r="F150" s="138" t="s">
        <v>102</v>
      </c>
      <c r="G150" s="138" t="s">
        <v>102</v>
      </c>
      <c r="H150" s="138" t="s">
        <v>102</v>
      </c>
      <c r="I150" s="138" t="s">
        <v>102</v>
      </c>
      <c r="J150" s="138" t="s">
        <v>102</v>
      </c>
      <c r="K150" s="138" t="s">
        <v>102</v>
      </c>
      <c r="L150" s="138" t="s">
        <v>102</v>
      </c>
      <c r="M150" s="138" t="s">
        <v>102</v>
      </c>
      <c r="N150" s="138" t="s">
        <v>102</v>
      </c>
      <c r="O150" s="138" t="s">
        <v>102</v>
      </c>
      <c r="P150" s="138" t="s">
        <v>102</v>
      </c>
      <c r="Q150" s="138" t="s">
        <v>102</v>
      </c>
      <c r="R150" s="138" t="s">
        <v>102</v>
      </c>
      <c r="S150" s="138" t="s">
        <v>102</v>
      </c>
      <c r="T150" s="138" t="s">
        <v>102</v>
      </c>
      <c r="U150" s="138" t="s">
        <v>102</v>
      </c>
      <c r="V150" s="138" t="s">
        <v>102</v>
      </c>
      <c r="W150" s="138" t="s">
        <v>102</v>
      </c>
      <c r="X150" s="138" t="s">
        <v>102</v>
      </c>
      <c r="Y150" s="138" t="s">
        <v>102</v>
      </c>
      <c r="Z150" s="138" t="s">
        <v>102</v>
      </c>
      <c r="AA150" s="138" t="s">
        <v>102</v>
      </c>
      <c r="AB150" s="138" t="s">
        <v>102</v>
      </c>
      <c r="AC150" s="141" t="s">
        <v>102</v>
      </c>
      <c r="AD150" s="138" t="s">
        <v>102</v>
      </c>
      <c r="AE150" s="138" t="s">
        <v>102</v>
      </c>
      <c r="AF150" s="138" t="s">
        <v>102</v>
      </c>
      <c r="AG150" s="138" t="s">
        <v>102</v>
      </c>
      <c r="AH150" s="138" t="s">
        <v>102</v>
      </c>
      <c r="AI150" s="140" t="s">
        <v>102</v>
      </c>
      <c r="AJ150" s="140" t="s">
        <v>102</v>
      </c>
      <c r="AK150" s="138" t="s">
        <v>102</v>
      </c>
      <c r="AL150" s="141" t="s">
        <v>102</v>
      </c>
      <c r="AM150" s="141" t="s">
        <v>102</v>
      </c>
      <c r="AN150" s="140" t="s">
        <v>102</v>
      </c>
      <c r="AO150" s="138" t="s">
        <v>102</v>
      </c>
      <c r="AP150" s="138" t="s">
        <v>102</v>
      </c>
      <c r="AQ150" s="139"/>
      <c r="AR150" s="138"/>
      <c r="AS150" s="138"/>
      <c r="AT150" s="138"/>
      <c r="AU150" s="138"/>
      <c r="AV150" s="138"/>
    </row>
    <row r="151" spans="1:48">
      <c r="A151" s="143" t="s">
        <v>102</v>
      </c>
      <c r="B151" s="143" t="s">
        <v>102</v>
      </c>
      <c r="C151" s="143" t="s">
        <v>102</v>
      </c>
      <c r="D151" s="142" t="s">
        <v>102</v>
      </c>
      <c r="E151" s="138" t="s">
        <v>102</v>
      </c>
      <c r="F151" s="138" t="s">
        <v>102</v>
      </c>
      <c r="G151" s="138" t="s">
        <v>102</v>
      </c>
      <c r="H151" s="138" t="s">
        <v>102</v>
      </c>
      <c r="I151" s="138" t="s">
        <v>102</v>
      </c>
      <c r="J151" s="138" t="s">
        <v>102</v>
      </c>
      <c r="K151" s="138" t="s">
        <v>102</v>
      </c>
      <c r="L151" s="138" t="s">
        <v>102</v>
      </c>
      <c r="M151" s="138" t="s">
        <v>102</v>
      </c>
      <c r="N151" s="138" t="s">
        <v>102</v>
      </c>
      <c r="O151" s="138" t="s">
        <v>102</v>
      </c>
      <c r="P151" s="138" t="s">
        <v>102</v>
      </c>
      <c r="Q151" s="138" t="s">
        <v>102</v>
      </c>
      <c r="R151" s="138" t="s">
        <v>102</v>
      </c>
      <c r="S151" s="138" t="s">
        <v>102</v>
      </c>
      <c r="T151" s="138" t="s">
        <v>102</v>
      </c>
      <c r="U151" s="138" t="s">
        <v>102</v>
      </c>
      <c r="V151" s="138" t="s">
        <v>102</v>
      </c>
      <c r="W151" s="138" t="s">
        <v>102</v>
      </c>
      <c r="X151" s="138" t="s">
        <v>102</v>
      </c>
      <c r="Y151" s="138" t="s">
        <v>102</v>
      </c>
      <c r="Z151" s="138" t="s">
        <v>102</v>
      </c>
      <c r="AA151" s="138" t="s">
        <v>102</v>
      </c>
      <c r="AB151" s="138" t="s">
        <v>102</v>
      </c>
      <c r="AC151" s="141" t="s">
        <v>102</v>
      </c>
      <c r="AD151" s="138" t="s">
        <v>102</v>
      </c>
      <c r="AE151" s="138" t="s">
        <v>102</v>
      </c>
      <c r="AF151" s="138" t="s">
        <v>102</v>
      </c>
      <c r="AG151" s="138" t="s">
        <v>102</v>
      </c>
      <c r="AH151" s="138" t="s">
        <v>102</v>
      </c>
      <c r="AI151" s="140" t="s">
        <v>102</v>
      </c>
      <c r="AJ151" s="140" t="s">
        <v>102</v>
      </c>
      <c r="AK151" s="138" t="s">
        <v>102</v>
      </c>
      <c r="AL151" s="141" t="s">
        <v>102</v>
      </c>
      <c r="AM151" s="141" t="s">
        <v>102</v>
      </c>
      <c r="AN151" s="140" t="s">
        <v>102</v>
      </c>
      <c r="AO151" s="138" t="s">
        <v>102</v>
      </c>
      <c r="AP151" s="138" t="s">
        <v>102</v>
      </c>
      <c r="AQ151" s="139"/>
      <c r="AR151" s="138"/>
      <c r="AS151" s="138"/>
      <c r="AT151" s="138"/>
      <c r="AU151" s="138"/>
      <c r="AV151" s="138"/>
    </row>
    <row r="152" spans="1:48">
      <c r="A152" s="143" t="s">
        <v>102</v>
      </c>
      <c r="B152" s="143" t="s">
        <v>102</v>
      </c>
      <c r="C152" s="143" t="s">
        <v>102</v>
      </c>
      <c r="D152" s="142" t="s">
        <v>102</v>
      </c>
      <c r="E152" s="138" t="s">
        <v>102</v>
      </c>
      <c r="F152" s="138" t="s">
        <v>102</v>
      </c>
      <c r="G152" s="138" t="s">
        <v>102</v>
      </c>
      <c r="H152" s="138" t="s">
        <v>102</v>
      </c>
      <c r="I152" s="138" t="s">
        <v>102</v>
      </c>
      <c r="J152" s="138" t="s">
        <v>102</v>
      </c>
      <c r="K152" s="138" t="s">
        <v>102</v>
      </c>
      <c r="L152" s="138" t="s">
        <v>102</v>
      </c>
      <c r="M152" s="138" t="s">
        <v>102</v>
      </c>
      <c r="N152" s="138" t="s">
        <v>102</v>
      </c>
      <c r="O152" s="138" t="s">
        <v>102</v>
      </c>
      <c r="P152" s="138" t="s">
        <v>102</v>
      </c>
      <c r="Q152" s="138" t="s">
        <v>102</v>
      </c>
      <c r="R152" s="138" t="s">
        <v>102</v>
      </c>
      <c r="S152" s="138" t="s">
        <v>102</v>
      </c>
      <c r="T152" s="138" t="s">
        <v>102</v>
      </c>
      <c r="U152" s="138" t="s">
        <v>102</v>
      </c>
      <c r="V152" s="138" t="s">
        <v>102</v>
      </c>
      <c r="W152" s="138" t="s">
        <v>102</v>
      </c>
      <c r="X152" s="138" t="s">
        <v>102</v>
      </c>
      <c r="Y152" s="138" t="s">
        <v>102</v>
      </c>
      <c r="Z152" s="138" t="s">
        <v>102</v>
      </c>
      <c r="AA152" s="138" t="s">
        <v>102</v>
      </c>
      <c r="AB152" s="138" t="s">
        <v>102</v>
      </c>
      <c r="AC152" s="141" t="s">
        <v>102</v>
      </c>
      <c r="AD152" s="138" t="s">
        <v>102</v>
      </c>
      <c r="AE152" s="138" t="s">
        <v>102</v>
      </c>
      <c r="AF152" s="138" t="s">
        <v>102</v>
      </c>
      <c r="AG152" s="138" t="s">
        <v>102</v>
      </c>
      <c r="AH152" s="138" t="s">
        <v>102</v>
      </c>
      <c r="AI152" s="140" t="s">
        <v>102</v>
      </c>
      <c r="AJ152" s="140" t="s">
        <v>102</v>
      </c>
      <c r="AK152" s="138" t="s">
        <v>102</v>
      </c>
      <c r="AL152" s="141" t="s">
        <v>102</v>
      </c>
      <c r="AM152" s="141" t="s">
        <v>102</v>
      </c>
      <c r="AN152" s="140" t="s">
        <v>102</v>
      </c>
      <c r="AO152" s="138" t="s">
        <v>102</v>
      </c>
      <c r="AP152" s="138" t="s">
        <v>102</v>
      </c>
      <c r="AQ152" s="139"/>
      <c r="AR152" s="138"/>
      <c r="AS152" s="138"/>
      <c r="AT152" s="138"/>
      <c r="AU152" s="138"/>
      <c r="AV152" s="138"/>
    </row>
    <row r="153" spans="1:48">
      <c r="A153" s="143" t="s">
        <v>102</v>
      </c>
      <c r="B153" s="143" t="s">
        <v>102</v>
      </c>
      <c r="C153" s="143" t="s">
        <v>102</v>
      </c>
      <c r="D153" s="142" t="s">
        <v>102</v>
      </c>
      <c r="E153" s="138" t="s">
        <v>102</v>
      </c>
      <c r="F153" s="138" t="s">
        <v>102</v>
      </c>
      <c r="G153" s="138" t="s">
        <v>102</v>
      </c>
      <c r="H153" s="138" t="s">
        <v>102</v>
      </c>
      <c r="I153" s="138" t="s">
        <v>102</v>
      </c>
      <c r="J153" s="138" t="s">
        <v>102</v>
      </c>
      <c r="K153" s="138" t="s">
        <v>102</v>
      </c>
      <c r="L153" s="138" t="s">
        <v>102</v>
      </c>
      <c r="M153" s="138" t="s">
        <v>102</v>
      </c>
      <c r="N153" s="138" t="s">
        <v>102</v>
      </c>
      <c r="O153" s="138" t="s">
        <v>102</v>
      </c>
      <c r="P153" s="138" t="s">
        <v>102</v>
      </c>
      <c r="Q153" s="138" t="s">
        <v>102</v>
      </c>
      <c r="R153" s="138" t="s">
        <v>102</v>
      </c>
      <c r="S153" s="138" t="s">
        <v>102</v>
      </c>
      <c r="T153" s="138" t="s">
        <v>102</v>
      </c>
      <c r="U153" s="138" t="s">
        <v>102</v>
      </c>
      <c r="V153" s="138" t="s">
        <v>102</v>
      </c>
      <c r="W153" s="138" t="s">
        <v>102</v>
      </c>
      <c r="X153" s="138" t="s">
        <v>102</v>
      </c>
      <c r="Y153" s="138" t="s">
        <v>102</v>
      </c>
      <c r="Z153" s="138" t="s">
        <v>102</v>
      </c>
      <c r="AA153" s="138" t="s">
        <v>102</v>
      </c>
      <c r="AB153" s="138" t="s">
        <v>102</v>
      </c>
      <c r="AC153" s="141" t="s">
        <v>102</v>
      </c>
      <c r="AD153" s="138" t="s">
        <v>102</v>
      </c>
      <c r="AE153" s="138" t="s">
        <v>102</v>
      </c>
      <c r="AF153" s="138" t="s">
        <v>102</v>
      </c>
      <c r="AG153" s="138" t="s">
        <v>102</v>
      </c>
      <c r="AH153" s="138" t="s">
        <v>102</v>
      </c>
      <c r="AI153" s="140" t="s">
        <v>102</v>
      </c>
      <c r="AJ153" s="140" t="s">
        <v>102</v>
      </c>
      <c r="AK153" s="138" t="s">
        <v>102</v>
      </c>
      <c r="AL153" s="141" t="s">
        <v>102</v>
      </c>
      <c r="AM153" s="141" t="s">
        <v>102</v>
      </c>
      <c r="AN153" s="140" t="s">
        <v>102</v>
      </c>
      <c r="AO153" s="138" t="s">
        <v>102</v>
      </c>
      <c r="AP153" s="138" t="s">
        <v>102</v>
      </c>
      <c r="AQ153" s="139"/>
      <c r="AR153" s="138"/>
      <c r="AS153" s="138"/>
      <c r="AT153" s="138"/>
      <c r="AU153" s="138"/>
      <c r="AV153" s="138"/>
    </row>
    <row r="154" spans="1:48">
      <c r="A154" s="143" t="s">
        <v>102</v>
      </c>
      <c r="B154" s="143" t="s">
        <v>102</v>
      </c>
      <c r="C154" s="143" t="s">
        <v>102</v>
      </c>
      <c r="D154" s="142" t="s">
        <v>102</v>
      </c>
      <c r="E154" s="138" t="s">
        <v>102</v>
      </c>
      <c r="F154" s="138" t="s">
        <v>102</v>
      </c>
      <c r="G154" s="138" t="s">
        <v>102</v>
      </c>
      <c r="H154" s="138" t="s">
        <v>102</v>
      </c>
      <c r="I154" s="138" t="s">
        <v>102</v>
      </c>
      <c r="J154" s="138" t="s">
        <v>102</v>
      </c>
      <c r="K154" s="138" t="s">
        <v>102</v>
      </c>
      <c r="L154" s="138" t="s">
        <v>102</v>
      </c>
      <c r="M154" s="138" t="s">
        <v>102</v>
      </c>
      <c r="N154" s="138" t="s">
        <v>102</v>
      </c>
      <c r="O154" s="138" t="s">
        <v>102</v>
      </c>
      <c r="P154" s="138" t="s">
        <v>102</v>
      </c>
      <c r="Q154" s="138" t="s">
        <v>102</v>
      </c>
      <c r="R154" s="138" t="s">
        <v>102</v>
      </c>
      <c r="S154" s="138" t="s">
        <v>102</v>
      </c>
      <c r="T154" s="138" t="s">
        <v>102</v>
      </c>
      <c r="U154" s="138" t="s">
        <v>102</v>
      </c>
      <c r="V154" s="138" t="s">
        <v>102</v>
      </c>
      <c r="W154" s="138" t="s">
        <v>102</v>
      </c>
      <c r="X154" s="138" t="s">
        <v>102</v>
      </c>
      <c r="Y154" s="138" t="s">
        <v>102</v>
      </c>
      <c r="Z154" s="138" t="s">
        <v>102</v>
      </c>
      <c r="AA154" s="138" t="s">
        <v>102</v>
      </c>
      <c r="AB154" s="138" t="s">
        <v>102</v>
      </c>
      <c r="AC154" s="141" t="s">
        <v>102</v>
      </c>
      <c r="AD154" s="138" t="s">
        <v>102</v>
      </c>
      <c r="AE154" s="138" t="s">
        <v>102</v>
      </c>
      <c r="AF154" s="138" t="s">
        <v>102</v>
      </c>
      <c r="AG154" s="138" t="s">
        <v>102</v>
      </c>
      <c r="AH154" s="138" t="s">
        <v>102</v>
      </c>
      <c r="AI154" s="140" t="s">
        <v>102</v>
      </c>
      <c r="AJ154" s="140" t="s">
        <v>102</v>
      </c>
      <c r="AK154" s="138" t="s">
        <v>102</v>
      </c>
      <c r="AL154" s="141" t="s">
        <v>102</v>
      </c>
      <c r="AM154" s="141" t="s">
        <v>102</v>
      </c>
      <c r="AN154" s="140" t="s">
        <v>102</v>
      </c>
      <c r="AO154" s="138" t="s">
        <v>102</v>
      </c>
      <c r="AP154" s="138" t="s">
        <v>102</v>
      </c>
      <c r="AQ154" s="139"/>
      <c r="AR154" s="138"/>
      <c r="AS154" s="138"/>
      <c r="AT154" s="138"/>
      <c r="AU154" s="138"/>
      <c r="AV154" s="138"/>
    </row>
    <row r="155" spans="1:48">
      <c r="A155" s="143" t="s">
        <v>102</v>
      </c>
      <c r="B155" s="143" t="s">
        <v>102</v>
      </c>
      <c r="C155" s="143" t="s">
        <v>102</v>
      </c>
      <c r="D155" s="142" t="s">
        <v>102</v>
      </c>
      <c r="E155" s="138" t="s">
        <v>102</v>
      </c>
      <c r="F155" s="138" t="s">
        <v>102</v>
      </c>
      <c r="G155" s="138" t="s">
        <v>102</v>
      </c>
      <c r="H155" s="138" t="s">
        <v>102</v>
      </c>
      <c r="I155" s="138" t="s">
        <v>102</v>
      </c>
      <c r="J155" s="138" t="s">
        <v>102</v>
      </c>
      <c r="K155" s="138" t="s">
        <v>102</v>
      </c>
      <c r="L155" s="138" t="s">
        <v>102</v>
      </c>
      <c r="M155" s="138" t="s">
        <v>102</v>
      </c>
      <c r="N155" s="138" t="s">
        <v>102</v>
      </c>
      <c r="O155" s="138" t="s">
        <v>102</v>
      </c>
      <c r="P155" s="138" t="s">
        <v>102</v>
      </c>
      <c r="Q155" s="138" t="s">
        <v>102</v>
      </c>
      <c r="R155" s="138" t="s">
        <v>102</v>
      </c>
      <c r="S155" s="138" t="s">
        <v>102</v>
      </c>
      <c r="T155" s="138" t="s">
        <v>102</v>
      </c>
      <c r="U155" s="138" t="s">
        <v>102</v>
      </c>
      <c r="V155" s="138" t="s">
        <v>102</v>
      </c>
      <c r="W155" s="138" t="s">
        <v>102</v>
      </c>
      <c r="X155" s="138" t="s">
        <v>102</v>
      </c>
      <c r="Y155" s="138" t="s">
        <v>102</v>
      </c>
      <c r="Z155" s="138" t="s">
        <v>102</v>
      </c>
      <c r="AA155" s="138" t="s">
        <v>102</v>
      </c>
      <c r="AB155" s="138" t="s">
        <v>102</v>
      </c>
      <c r="AC155" s="141" t="s">
        <v>102</v>
      </c>
      <c r="AD155" s="138" t="s">
        <v>102</v>
      </c>
      <c r="AE155" s="138" t="s">
        <v>102</v>
      </c>
      <c r="AF155" s="138" t="s">
        <v>102</v>
      </c>
      <c r="AG155" s="138" t="s">
        <v>102</v>
      </c>
      <c r="AH155" s="138" t="s">
        <v>102</v>
      </c>
      <c r="AI155" s="140" t="s">
        <v>102</v>
      </c>
      <c r="AJ155" s="140" t="s">
        <v>102</v>
      </c>
      <c r="AK155" s="138" t="s">
        <v>102</v>
      </c>
      <c r="AL155" s="141" t="s">
        <v>102</v>
      </c>
      <c r="AM155" s="141" t="s">
        <v>102</v>
      </c>
      <c r="AN155" s="140" t="s">
        <v>102</v>
      </c>
      <c r="AO155" s="138" t="s">
        <v>102</v>
      </c>
      <c r="AP155" s="138" t="s">
        <v>102</v>
      </c>
      <c r="AQ155" s="139"/>
      <c r="AR155" s="138"/>
      <c r="AS155" s="138"/>
      <c r="AT155" s="138"/>
      <c r="AU155" s="138"/>
      <c r="AV155" s="138"/>
    </row>
    <row r="156" spans="1:48">
      <c r="A156" s="143" t="s">
        <v>102</v>
      </c>
      <c r="B156" s="143" t="s">
        <v>102</v>
      </c>
      <c r="C156" s="143" t="s">
        <v>102</v>
      </c>
      <c r="D156" s="142" t="s">
        <v>102</v>
      </c>
      <c r="E156" s="138" t="s">
        <v>102</v>
      </c>
      <c r="F156" s="138" t="s">
        <v>102</v>
      </c>
      <c r="G156" s="138" t="s">
        <v>102</v>
      </c>
      <c r="H156" s="138" t="s">
        <v>102</v>
      </c>
      <c r="I156" s="138" t="s">
        <v>102</v>
      </c>
      <c r="J156" s="138" t="s">
        <v>102</v>
      </c>
      <c r="K156" s="138" t="s">
        <v>102</v>
      </c>
      <c r="L156" s="138" t="s">
        <v>102</v>
      </c>
      <c r="M156" s="138" t="s">
        <v>102</v>
      </c>
      <c r="N156" s="138" t="s">
        <v>102</v>
      </c>
      <c r="O156" s="138" t="s">
        <v>102</v>
      </c>
      <c r="P156" s="138" t="s">
        <v>102</v>
      </c>
      <c r="Q156" s="138" t="s">
        <v>102</v>
      </c>
      <c r="R156" s="138" t="s">
        <v>102</v>
      </c>
      <c r="S156" s="138" t="s">
        <v>102</v>
      </c>
      <c r="T156" s="138" t="s">
        <v>102</v>
      </c>
      <c r="U156" s="138" t="s">
        <v>102</v>
      </c>
      <c r="V156" s="138" t="s">
        <v>102</v>
      </c>
      <c r="W156" s="138" t="s">
        <v>102</v>
      </c>
      <c r="X156" s="138" t="s">
        <v>102</v>
      </c>
      <c r="Y156" s="138" t="s">
        <v>102</v>
      </c>
      <c r="Z156" s="138" t="s">
        <v>102</v>
      </c>
      <c r="AA156" s="138" t="s">
        <v>102</v>
      </c>
      <c r="AB156" s="138" t="s">
        <v>102</v>
      </c>
      <c r="AC156" s="141" t="s">
        <v>102</v>
      </c>
      <c r="AD156" s="138" t="s">
        <v>102</v>
      </c>
      <c r="AE156" s="138" t="s">
        <v>102</v>
      </c>
      <c r="AF156" s="138" t="s">
        <v>102</v>
      </c>
      <c r="AG156" s="138" t="s">
        <v>102</v>
      </c>
      <c r="AH156" s="138" t="s">
        <v>102</v>
      </c>
      <c r="AI156" s="140" t="s">
        <v>102</v>
      </c>
      <c r="AJ156" s="140" t="s">
        <v>102</v>
      </c>
      <c r="AK156" s="138" t="s">
        <v>102</v>
      </c>
      <c r="AL156" s="141" t="s">
        <v>102</v>
      </c>
      <c r="AM156" s="141" t="s">
        <v>102</v>
      </c>
      <c r="AN156" s="140" t="s">
        <v>102</v>
      </c>
      <c r="AO156" s="138" t="s">
        <v>102</v>
      </c>
      <c r="AP156" s="138" t="s">
        <v>102</v>
      </c>
      <c r="AQ156" s="139"/>
      <c r="AR156" s="138"/>
      <c r="AS156" s="138"/>
      <c r="AT156" s="138"/>
      <c r="AU156" s="138"/>
      <c r="AV156" s="138"/>
    </row>
    <row r="157" spans="1:48">
      <c r="A157" s="143" t="s">
        <v>102</v>
      </c>
      <c r="B157" s="143" t="s">
        <v>102</v>
      </c>
      <c r="C157" s="143" t="s">
        <v>102</v>
      </c>
      <c r="D157" s="142" t="s">
        <v>102</v>
      </c>
      <c r="E157" s="138" t="s">
        <v>102</v>
      </c>
      <c r="F157" s="138" t="s">
        <v>102</v>
      </c>
      <c r="G157" s="138" t="s">
        <v>102</v>
      </c>
      <c r="H157" s="138" t="s">
        <v>102</v>
      </c>
      <c r="I157" s="138" t="s">
        <v>102</v>
      </c>
      <c r="J157" s="138" t="s">
        <v>102</v>
      </c>
      <c r="K157" s="138" t="s">
        <v>102</v>
      </c>
      <c r="L157" s="138" t="s">
        <v>102</v>
      </c>
      <c r="M157" s="138" t="s">
        <v>102</v>
      </c>
      <c r="N157" s="138" t="s">
        <v>102</v>
      </c>
      <c r="O157" s="138" t="s">
        <v>102</v>
      </c>
      <c r="P157" s="138" t="s">
        <v>102</v>
      </c>
      <c r="Q157" s="138" t="s">
        <v>102</v>
      </c>
      <c r="R157" s="138" t="s">
        <v>102</v>
      </c>
      <c r="S157" s="138" t="s">
        <v>102</v>
      </c>
      <c r="T157" s="138" t="s">
        <v>102</v>
      </c>
      <c r="U157" s="138" t="s">
        <v>102</v>
      </c>
      <c r="V157" s="138" t="s">
        <v>102</v>
      </c>
      <c r="W157" s="138" t="s">
        <v>102</v>
      </c>
      <c r="X157" s="138" t="s">
        <v>102</v>
      </c>
      <c r="Y157" s="138" t="s">
        <v>102</v>
      </c>
      <c r="Z157" s="138" t="s">
        <v>102</v>
      </c>
      <c r="AA157" s="138" t="s">
        <v>102</v>
      </c>
      <c r="AB157" s="138" t="s">
        <v>102</v>
      </c>
      <c r="AC157" s="141" t="s">
        <v>102</v>
      </c>
      <c r="AD157" s="138" t="s">
        <v>102</v>
      </c>
      <c r="AE157" s="138" t="s">
        <v>102</v>
      </c>
      <c r="AF157" s="138" t="s">
        <v>102</v>
      </c>
      <c r="AG157" s="138" t="s">
        <v>102</v>
      </c>
      <c r="AH157" s="138" t="s">
        <v>102</v>
      </c>
      <c r="AI157" s="140" t="s">
        <v>102</v>
      </c>
      <c r="AJ157" s="140" t="s">
        <v>102</v>
      </c>
      <c r="AK157" s="138" t="s">
        <v>102</v>
      </c>
      <c r="AL157" s="141" t="s">
        <v>102</v>
      </c>
      <c r="AM157" s="141" t="s">
        <v>102</v>
      </c>
      <c r="AN157" s="140" t="s">
        <v>102</v>
      </c>
      <c r="AO157" s="138" t="s">
        <v>102</v>
      </c>
      <c r="AP157" s="138" t="s">
        <v>102</v>
      </c>
      <c r="AQ157" s="139"/>
      <c r="AR157" s="138"/>
      <c r="AS157" s="138"/>
      <c r="AT157" s="138"/>
      <c r="AU157" s="138"/>
      <c r="AV157" s="138"/>
    </row>
    <row r="158" spans="1:48">
      <c r="A158" s="143" t="s">
        <v>102</v>
      </c>
      <c r="B158" s="143" t="s">
        <v>102</v>
      </c>
      <c r="C158" s="143" t="s">
        <v>102</v>
      </c>
      <c r="D158" s="142" t="s">
        <v>102</v>
      </c>
      <c r="E158" s="138" t="s">
        <v>102</v>
      </c>
      <c r="F158" s="138" t="s">
        <v>102</v>
      </c>
      <c r="G158" s="138" t="s">
        <v>102</v>
      </c>
      <c r="H158" s="138" t="s">
        <v>102</v>
      </c>
      <c r="I158" s="138" t="s">
        <v>102</v>
      </c>
      <c r="J158" s="138" t="s">
        <v>102</v>
      </c>
      <c r="K158" s="138" t="s">
        <v>102</v>
      </c>
      <c r="L158" s="138" t="s">
        <v>102</v>
      </c>
      <c r="M158" s="138" t="s">
        <v>102</v>
      </c>
      <c r="N158" s="138" t="s">
        <v>102</v>
      </c>
      <c r="O158" s="138" t="s">
        <v>102</v>
      </c>
      <c r="P158" s="138" t="s">
        <v>102</v>
      </c>
      <c r="Q158" s="138" t="s">
        <v>102</v>
      </c>
      <c r="R158" s="138" t="s">
        <v>102</v>
      </c>
      <c r="S158" s="138" t="s">
        <v>102</v>
      </c>
      <c r="T158" s="138" t="s">
        <v>102</v>
      </c>
      <c r="U158" s="138" t="s">
        <v>102</v>
      </c>
      <c r="V158" s="138" t="s">
        <v>102</v>
      </c>
      <c r="W158" s="138" t="s">
        <v>102</v>
      </c>
      <c r="X158" s="138" t="s">
        <v>102</v>
      </c>
      <c r="Y158" s="138" t="s">
        <v>102</v>
      </c>
      <c r="Z158" s="138" t="s">
        <v>102</v>
      </c>
      <c r="AA158" s="138" t="s">
        <v>102</v>
      </c>
      <c r="AB158" s="138" t="s">
        <v>102</v>
      </c>
      <c r="AC158" s="141" t="s">
        <v>102</v>
      </c>
      <c r="AD158" s="138" t="s">
        <v>102</v>
      </c>
      <c r="AE158" s="138" t="s">
        <v>102</v>
      </c>
      <c r="AF158" s="138" t="s">
        <v>102</v>
      </c>
      <c r="AG158" s="138" t="s">
        <v>102</v>
      </c>
      <c r="AH158" s="138" t="s">
        <v>102</v>
      </c>
      <c r="AI158" s="140" t="s">
        <v>102</v>
      </c>
      <c r="AJ158" s="140" t="s">
        <v>102</v>
      </c>
      <c r="AK158" s="138" t="s">
        <v>102</v>
      </c>
      <c r="AL158" s="141" t="s">
        <v>102</v>
      </c>
      <c r="AM158" s="141" t="s">
        <v>102</v>
      </c>
      <c r="AN158" s="140" t="s">
        <v>102</v>
      </c>
      <c r="AO158" s="138" t="s">
        <v>102</v>
      </c>
      <c r="AP158" s="138" t="s">
        <v>102</v>
      </c>
      <c r="AQ158" s="139"/>
      <c r="AR158" s="138"/>
      <c r="AS158" s="138"/>
      <c r="AT158" s="138"/>
      <c r="AU158" s="138"/>
      <c r="AV158" s="138"/>
    </row>
    <row r="159" spans="1:48">
      <c r="A159" s="143" t="s">
        <v>102</v>
      </c>
      <c r="B159" s="143" t="s">
        <v>102</v>
      </c>
      <c r="C159" s="143" t="s">
        <v>102</v>
      </c>
      <c r="D159" s="142" t="s">
        <v>102</v>
      </c>
      <c r="E159" s="138" t="s">
        <v>102</v>
      </c>
      <c r="F159" s="138" t="s">
        <v>102</v>
      </c>
      <c r="G159" s="138" t="s">
        <v>102</v>
      </c>
      <c r="H159" s="138" t="s">
        <v>102</v>
      </c>
      <c r="I159" s="138" t="s">
        <v>102</v>
      </c>
      <c r="J159" s="138" t="s">
        <v>102</v>
      </c>
      <c r="K159" s="138" t="s">
        <v>102</v>
      </c>
      <c r="L159" s="138" t="s">
        <v>102</v>
      </c>
      <c r="M159" s="138" t="s">
        <v>102</v>
      </c>
      <c r="N159" s="138" t="s">
        <v>102</v>
      </c>
      <c r="O159" s="138" t="s">
        <v>102</v>
      </c>
      <c r="P159" s="138" t="s">
        <v>102</v>
      </c>
      <c r="Q159" s="138" t="s">
        <v>102</v>
      </c>
      <c r="R159" s="138" t="s">
        <v>102</v>
      </c>
      <c r="S159" s="138" t="s">
        <v>102</v>
      </c>
      <c r="T159" s="138" t="s">
        <v>102</v>
      </c>
      <c r="U159" s="138" t="s">
        <v>102</v>
      </c>
      <c r="V159" s="138" t="s">
        <v>102</v>
      </c>
      <c r="W159" s="138" t="s">
        <v>102</v>
      </c>
      <c r="X159" s="138" t="s">
        <v>102</v>
      </c>
      <c r="Y159" s="138" t="s">
        <v>102</v>
      </c>
      <c r="Z159" s="138" t="s">
        <v>102</v>
      </c>
      <c r="AA159" s="138" t="s">
        <v>102</v>
      </c>
      <c r="AB159" s="138" t="s">
        <v>102</v>
      </c>
      <c r="AC159" s="141" t="s">
        <v>102</v>
      </c>
      <c r="AD159" s="138" t="s">
        <v>102</v>
      </c>
      <c r="AE159" s="138" t="s">
        <v>102</v>
      </c>
      <c r="AF159" s="138" t="s">
        <v>102</v>
      </c>
      <c r="AG159" s="138" t="s">
        <v>102</v>
      </c>
      <c r="AH159" s="138" t="s">
        <v>102</v>
      </c>
      <c r="AI159" s="140" t="s">
        <v>102</v>
      </c>
      <c r="AJ159" s="140" t="s">
        <v>102</v>
      </c>
      <c r="AK159" s="138" t="s">
        <v>102</v>
      </c>
      <c r="AL159" s="141" t="s">
        <v>102</v>
      </c>
      <c r="AM159" s="141" t="s">
        <v>102</v>
      </c>
      <c r="AN159" s="140" t="s">
        <v>102</v>
      </c>
      <c r="AO159" s="138" t="s">
        <v>102</v>
      </c>
      <c r="AP159" s="138" t="s">
        <v>102</v>
      </c>
      <c r="AQ159" s="139"/>
      <c r="AR159" s="138"/>
      <c r="AS159" s="138"/>
      <c r="AT159" s="138"/>
      <c r="AU159" s="138"/>
      <c r="AV159" s="138"/>
    </row>
    <row r="160" spans="1:48">
      <c r="A160" s="143" t="s">
        <v>102</v>
      </c>
      <c r="B160" s="143" t="s">
        <v>102</v>
      </c>
      <c r="C160" s="143" t="s">
        <v>102</v>
      </c>
      <c r="D160" s="142" t="s">
        <v>102</v>
      </c>
      <c r="E160" s="138" t="s">
        <v>102</v>
      </c>
      <c r="F160" s="138" t="s">
        <v>102</v>
      </c>
      <c r="G160" s="138" t="s">
        <v>102</v>
      </c>
      <c r="H160" s="138" t="s">
        <v>102</v>
      </c>
      <c r="I160" s="138" t="s">
        <v>102</v>
      </c>
      <c r="J160" s="138" t="s">
        <v>102</v>
      </c>
      <c r="K160" s="138" t="s">
        <v>102</v>
      </c>
      <c r="L160" s="138" t="s">
        <v>102</v>
      </c>
      <c r="M160" s="138" t="s">
        <v>102</v>
      </c>
      <c r="N160" s="138" t="s">
        <v>102</v>
      </c>
      <c r="O160" s="138" t="s">
        <v>102</v>
      </c>
      <c r="P160" s="138" t="s">
        <v>102</v>
      </c>
      <c r="Q160" s="138" t="s">
        <v>102</v>
      </c>
      <c r="R160" s="138" t="s">
        <v>102</v>
      </c>
      <c r="S160" s="138" t="s">
        <v>102</v>
      </c>
      <c r="T160" s="138" t="s">
        <v>102</v>
      </c>
      <c r="U160" s="138" t="s">
        <v>102</v>
      </c>
      <c r="V160" s="138" t="s">
        <v>102</v>
      </c>
      <c r="W160" s="138" t="s">
        <v>102</v>
      </c>
      <c r="X160" s="138" t="s">
        <v>102</v>
      </c>
      <c r="Y160" s="138" t="s">
        <v>102</v>
      </c>
      <c r="Z160" s="138" t="s">
        <v>102</v>
      </c>
      <c r="AA160" s="138" t="s">
        <v>102</v>
      </c>
      <c r="AB160" s="138" t="s">
        <v>102</v>
      </c>
      <c r="AC160" s="141" t="s">
        <v>102</v>
      </c>
      <c r="AD160" s="138" t="s">
        <v>102</v>
      </c>
      <c r="AE160" s="138" t="s">
        <v>102</v>
      </c>
      <c r="AF160" s="138" t="s">
        <v>102</v>
      </c>
      <c r="AG160" s="138" t="s">
        <v>102</v>
      </c>
      <c r="AH160" s="138" t="s">
        <v>102</v>
      </c>
      <c r="AI160" s="140" t="s">
        <v>102</v>
      </c>
      <c r="AJ160" s="140" t="s">
        <v>102</v>
      </c>
      <c r="AK160" s="138" t="s">
        <v>102</v>
      </c>
      <c r="AL160" s="141" t="s">
        <v>102</v>
      </c>
      <c r="AM160" s="141" t="s">
        <v>102</v>
      </c>
      <c r="AN160" s="140" t="s">
        <v>102</v>
      </c>
      <c r="AO160" s="138" t="s">
        <v>102</v>
      </c>
      <c r="AP160" s="138" t="s">
        <v>102</v>
      </c>
      <c r="AQ160" s="139"/>
      <c r="AR160" s="138"/>
      <c r="AS160" s="138"/>
      <c r="AT160" s="138"/>
      <c r="AU160" s="138"/>
      <c r="AV160" s="138"/>
    </row>
    <row r="161" spans="1:48">
      <c r="A161" s="143" t="s">
        <v>102</v>
      </c>
      <c r="B161" s="143" t="s">
        <v>102</v>
      </c>
      <c r="C161" s="143" t="s">
        <v>102</v>
      </c>
      <c r="D161" s="142" t="s">
        <v>102</v>
      </c>
      <c r="E161" s="138" t="s">
        <v>102</v>
      </c>
      <c r="F161" s="138" t="s">
        <v>102</v>
      </c>
      <c r="G161" s="138" t="s">
        <v>102</v>
      </c>
      <c r="H161" s="138" t="s">
        <v>102</v>
      </c>
      <c r="I161" s="138" t="s">
        <v>102</v>
      </c>
      <c r="J161" s="138" t="s">
        <v>102</v>
      </c>
      <c r="K161" s="138" t="s">
        <v>102</v>
      </c>
      <c r="L161" s="138" t="s">
        <v>102</v>
      </c>
      <c r="M161" s="138" t="s">
        <v>102</v>
      </c>
      <c r="N161" s="138" t="s">
        <v>102</v>
      </c>
      <c r="O161" s="138" t="s">
        <v>102</v>
      </c>
      <c r="P161" s="138" t="s">
        <v>102</v>
      </c>
      <c r="Q161" s="138" t="s">
        <v>102</v>
      </c>
      <c r="R161" s="138" t="s">
        <v>102</v>
      </c>
      <c r="S161" s="138" t="s">
        <v>102</v>
      </c>
      <c r="T161" s="138" t="s">
        <v>102</v>
      </c>
      <c r="U161" s="138" t="s">
        <v>102</v>
      </c>
      <c r="V161" s="138" t="s">
        <v>102</v>
      </c>
      <c r="W161" s="138" t="s">
        <v>102</v>
      </c>
      <c r="X161" s="138" t="s">
        <v>102</v>
      </c>
      <c r="Y161" s="138" t="s">
        <v>102</v>
      </c>
      <c r="Z161" s="138" t="s">
        <v>102</v>
      </c>
      <c r="AA161" s="138" t="s">
        <v>102</v>
      </c>
      <c r="AB161" s="138" t="s">
        <v>102</v>
      </c>
      <c r="AC161" s="141" t="s">
        <v>102</v>
      </c>
      <c r="AD161" s="138" t="s">
        <v>102</v>
      </c>
      <c r="AE161" s="138" t="s">
        <v>102</v>
      </c>
      <c r="AF161" s="138" t="s">
        <v>102</v>
      </c>
      <c r="AG161" s="138" t="s">
        <v>102</v>
      </c>
      <c r="AH161" s="138" t="s">
        <v>102</v>
      </c>
      <c r="AI161" s="140" t="s">
        <v>102</v>
      </c>
      <c r="AJ161" s="140" t="s">
        <v>102</v>
      </c>
      <c r="AK161" s="138" t="s">
        <v>102</v>
      </c>
      <c r="AL161" s="141" t="s">
        <v>102</v>
      </c>
      <c r="AM161" s="141" t="s">
        <v>102</v>
      </c>
      <c r="AN161" s="140" t="s">
        <v>102</v>
      </c>
      <c r="AO161" s="138" t="s">
        <v>102</v>
      </c>
      <c r="AP161" s="138" t="s">
        <v>102</v>
      </c>
      <c r="AQ161" s="139"/>
      <c r="AR161" s="138"/>
      <c r="AS161" s="138"/>
      <c r="AT161" s="138"/>
      <c r="AU161" s="138"/>
      <c r="AV161" s="138"/>
    </row>
    <row r="162" spans="1:48">
      <c r="A162" s="143" t="s">
        <v>102</v>
      </c>
      <c r="B162" s="143" t="s">
        <v>102</v>
      </c>
      <c r="C162" s="143" t="s">
        <v>102</v>
      </c>
      <c r="D162" s="142" t="s">
        <v>102</v>
      </c>
      <c r="E162" s="138" t="s">
        <v>102</v>
      </c>
      <c r="F162" s="138" t="s">
        <v>102</v>
      </c>
      <c r="G162" s="138" t="s">
        <v>102</v>
      </c>
      <c r="H162" s="138" t="s">
        <v>102</v>
      </c>
      <c r="I162" s="138" t="s">
        <v>102</v>
      </c>
      <c r="J162" s="138" t="s">
        <v>102</v>
      </c>
      <c r="K162" s="138" t="s">
        <v>102</v>
      </c>
      <c r="L162" s="138" t="s">
        <v>102</v>
      </c>
      <c r="M162" s="138" t="s">
        <v>102</v>
      </c>
      <c r="N162" s="138" t="s">
        <v>102</v>
      </c>
      <c r="O162" s="138" t="s">
        <v>102</v>
      </c>
      <c r="P162" s="138" t="s">
        <v>102</v>
      </c>
      <c r="Q162" s="138" t="s">
        <v>102</v>
      </c>
      <c r="R162" s="138" t="s">
        <v>102</v>
      </c>
      <c r="S162" s="138" t="s">
        <v>102</v>
      </c>
      <c r="T162" s="138" t="s">
        <v>102</v>
      </c>
      <c r="U162" s="138" t="s">
        <v>102</v>
      </c>
      <c r="V162" s="138" t="s">
        <v>102</v>
      </c>
      <c r="W162" s="138" t="s">
        <v>102</v>
      </c>
      <c r="X162" s="138" t="s">
        <v>102</v>
      </c>
      <c r="Y162" s="138" t="s">
        <v>102</v>
      </c>
      <c r="Z162" s="138" t="s">
        <v>102</v>
      </c>
      <c r="AA162" s="138" t="s">
        <v>102</v>
      </c>
      <c r="AB162" s="138" t="s">
        <v>102</v>
      </c>
      <c r="AC162" s="141" t="s">
        <v>102</v>
      </c>
      <c r="AD162" s="138" t="s">
        <v>102</v>
      </c>
      <c r="AE162" s="138" t="s">
        <v>102</v>
      </c>
      <c r="AF162" s="138" t="s">
        <v>102</v>
      </c>
      <c r="AG162" s="138" t="s">
        <v>102</v>
      </c>
      <c r="AH162" s="138" t="s">
        <v>102</v>
      </c>
      <c r="AI162" s="140" t="s">
        <v>102</v>
      </c>
      <c r="AJ162" s="140" t="s">
        <v>102</v>
      </c>
      <c r="AK162" s="138" t="s">
        <v>102</v>
      </c>
      <c r="AL162" s="141" t="s">
        <v>102</v>
      </c>
      <c r="AM162" s="141" t="s">
        <v>102</v>
      </c>
      <c r="AN162" s="140" t="s">
        <v>102</v>
      </c>
      <c r="AO162" s="138" t="s">
        <v>102</v>
      </c>
      <c r="AP162" s="138" t="s">
        <v>102</v>
      </c>
      <c r="AQ162" s="139"/>
      <c r="AR162" s="138"/>
      <c r="AS162" s="138"/>
      <c r="AT162" s="138"/>
      <c r="AU162" s="138"/>
      <c r="AV162" s="138"/>
    </row>
    <row r="163" spans="1:48">
      <c r="A163" s="143" t="s">
        <v>102</v>
      </c>
      <c r="B163" s="143" t="s">
        <v>102</v>
      </c>
      <c r="C163" s="143" t="s">
        <v>102</v>
      </c>
      <c r="D163" s="142" t="s">
        <v>102</v>
      </c>
      <c r="E163" s="138" t="s">
        <v>102</v>
      </c>
      <c r="F163" s="138" t="s">
        <v>102</v>
      </c>
      <c r="G163" s="138" t="s">
        <v>102</v>
      </c>
      <c r="H163" s="138" t="s">
        <v>102</v>
      </c>
      <c r="I163" s="138" t="s">
        <v>102</v>
      </c>
      <c r="J163" s="138" t="s">
        <v>102</v>
      </c>
      <c r="K163" s="138" t="s">
        <v>102</v>
      </c>
      <c r="L163" s="138" t="s">
        <v>102</v>
      </c>
      <c r="M163" s="138" t="s">
        <v>102</v>
      </c>
      <c r="N163" s="138" t="s">
        <v>102</v>
      </c>
      <c r="O163" s="138" t="s">
        <v>102</v>
      </c>
      <c r="P163" s="138" t="s">
        <v>102</v>
      </c>
      <c r="Q163" s="138" t="s">
        <v>102</v>
      </c>
      <c r="R163" s="138" t="s">
        <v>102</v>
      </c>
      <c r="S163" s="138" t="s">
        <v>102</v>
      </c>
      <c r="T163" s="138" t="s">
        <v>102</v>
      </c>
      <c r="U163" s="138" t="s">
        <v>102</v>
      </c>
      <c r="V163" s="138" t="s">
        <v>102</v>
      </c>
      <c r="W163" s="138" t="s">
        <v>102</v>
      </c>
      <c r="X163" s="138" t="s">
        <v>102</v>
      </c>
      <c r="Y163" s="138" t="s">
        <v>102</v>
      </c>
      <c r="Z163" s="138" t="s">
        <v>102</v>
      </c>
      <c r="AA163" s="138" t="s">
        <v>102</v>
      </c>
      <c r="AB163" s="138" t="s">
        <v>102</v>
      </c>
      <c r="AC163" s="141" t="s">
        <v>102</v>
      </c>
      <c r="AD163" s="138" t="s">
        <v>102</v>
      </c>
      <c r="AE163" s="138" t="s">
        <v>102</v>
      </c>
      <c r="AF163" s="138" t="s">
        <v>102</v>
      </c>
      <c r="AG163" s="138" t="s">
        <v>102</v>
      </c>
      <c r="AH163" s="138" t="s">
        <v>102</v>
      </c>
      <c r="AI163" s="140" t="s">
        <v>102</v>
      </c>
      <c r="AJ163" s="140" t="s">
        <v>102</v>
      </c>
      <c r="AK163" s="138" t="s">
        <v>102</v>
      </c>
      <c r="AL163" s="141" t="s">
        <v>102</v>
      </c>
      <c r="AM163" s="141" t="s">
        <v>102</v>
      </c>
      <c r="AN163" s="140" t="s">
        <v>102</v>
      </c>
      <c r="AO163" s="138" t="s">
        <v>102</v>
      </c>
      <c r="AP163" s="138" t="s">
        <v>102</v>
      </c>
      <c r="AQ163" s="139"/>
      <c r="AR163" s="138"/>
      <c r="AS163" s="138"/>
      <c r="AT163" s="138"/>
      <c r="AU163" s="138"/>
      <c r="AV163" s="138"/>
    </row>
    <row r="164" spans="1:48">
      <c r="A164" s="143" t="s">
        <v>102</v>
      </c>
      <c r="B164" s="143" t="s">
        <v>102</v>
      </c>
      <c r="C164" s="143" t="s">
        <v>102</v>
      </c>
      <c r="D164" s="142" t="s">
        <v>102</v>
      </c>
      <c r="E164" s="138" t="s">
        <v>102</v>
      </c>
      <c r="F164" s="138" t="s">
        <v>102</v>
      </c>
      <c r="G164" s="138" t="s">
        <v>102</v>
      </c>
      <c r="H164" s="138" t="s">
        <v>102</v>
      </c>
      <c r="I164" s="138" t="s">
        <v>102</v>
      </c>
      <c r="J164" s="138" t="s">
        <v>102</v>
      </c>
      <c r="K164" s="138" t="s">
        <v>102</v>
      </c>
      <c r="L164" s="138" t="s">
        <v>102</v>
      </c>
      <c r="M164" s="138" t="s">
        <v>102</v>
      </c>
      <c r="N164" s="138" t="s">
        <v>102</v>
      </c>
      <c r="O164" s="138" t="s">
        <v>102</v>
      </c>
      <c r="P164" s="138" t="s">
        <v>102</v>
      </c>
      <c r="Q164" s="138" t="s">
        <v>102</v>
      </c>
      <c r="R164" s="138" t="s">
        <v>102</v>
      </c>
      <c r="S164" s="138" t="s">
        <v>102</v>
      </c>
      <c r="T164" s="138" t="s">
        <v>102</v>
      </c>
      <c r="U164" s="138" t="s">
        <v>102</v>
      </c>
      <c r="V164" s="138" t="s">
        <v>102</v>
      </c>
      <c r="W164" s="138" t="s">
        <v>102</v>
      </c>
      <c r="X164" s="138" t="s">
        <v>102</v>
      </c>
      <c r="Y164" s="138" t="s">
        <v>102</v>
      </c>
      <c r="Z164" s="138" t="s">
        <v>102</v>
      </c>
      <c r="AA164" s="138" t="s">
        <v>102</v>
      </c>
      <c r="AB164" s="138" t="s">
        <v>102</v>
      </c>
      <c r="AC164" s="141" t="s">
        <v>102</v>
      </c>
      <c r="AD164" s="138" t="s">
        <v>102</v>
      </c>
      <c r="AE164" s="138" t="s">
        <v>102</v>
      </c>
      <c r="AF164" s="138" t="s">
        <v>102</v>
      </c>
      <c r="AG164" s="138" t="s">
        <v>102</v>
      </c>
      <c r="AH164" s="138" t="s">
        <v>102</v>
      </c>
      <c r="AI164" s="140" t="s">
        <v>102</v>
      </c>
      <c r="AJ164" s="140" t="s">
        <v>102</v>
      </c>
      <c r="AK164" s="138" t="s">
        <v>102</v>
      </c>
      <c r="AL164" s="141" t="s">
        <v>102</v>
      </c>
      <c r="AM164" s="141" t="s">
        <v>102</v>
      </c>
      <c r="AN164" s="140" t="s">
        <v>102</v>
      </c>
      <c r="AO164" s="138" t="s">
        <v>102</v>
      </c>
      <c r="AP164" s="138" t="s">
        <v>102</v>
      </c>
      <c r="AQ164" s="139"/>
      <c r="AR164" s="138"/>
      <c r="AS164" s="138"/>
      <c r="AT164" s="138"/>
      <c r="AU164" s="138"/>
      <c r="AV164" s="138"/>
    </row>
    <row r="165" spans="1:48">
      <c r="A165" s="143" t="s">
        <v>102</v>
      </c>
      <c r="B165" s="143" t="s">
        <v>102</v>
      </c>
      <c r="C165" s="143" t="s">
        <v>102</v>
      </c>
      <c r="D165" s="142" t="s">
        <v>102</v>
      </c>
      <c r="E165" s="138" t="s">
        <v>102</v>
      </c>
      <c r="F165" s="138" t="s">
        <v>102</v>
      </c>
      <c r="G165" s="138" t="s">
        <v>102</v>
      </c>
      <c r="H165" s="138" t="s">
        <v>102</v>
      </c>
      <c r="I165" s="138" t="s">
        <v>102</v>
      </c>
      <c r="J165" s="138" t="s">
        <v>102</v>
      </c>
      <c r="K165" s="138" t="s">
        <v>102</v>
      </c>
      <c r="L165" s="138" t="s">
        <v>102</v>
      </c>
      <c r="M165" s="138" t="s">
        <v>102</v>
      </c>
      <c r="N165" s="138" t="s">
        <v>102</v>
      </c>
      <c r="O165" s="138" t="s">
        <v>102</v>
      </c>
      <c r="P165" s="138" t="s">
        <v>102</v>
      </c>
      <c r="Q165" s="138" t="s">
        <v>102</v>
      </c>
      <c r="R165" s="138" t="s">
        <v>102</v>
      </c>
      <c r="S165" s="138" t="s">
        <v>102</v>
      </c>
      <c r="T165" s="138" t="s">
        <v>102</v>
      </c>
      <c r="U165" s="138" t="s">
        <v>102</v>
      </c>
      <c r="V165" s="138" t="s">
        <v>102</v>
      </c>
      <c r="W165" s="138" t="s">
        <v>102</v>
      </c>
      <c r="X165" s="138" t="s">
        <v>102</v>
      </c>
      <c r="Y165" s="138" t="s">
        <v>102</v>
      </c>
      <c r="Z165" s="138" t="s">
        <v>102</v>
      </c>
      <c r="AA165" s="138" t="s">
        <v>102</v>
      </c>
      <c r="AB165" s="138" t="s">
        <v>102</v>
      </c>
      <c r="AC165" s="141" t="s">
        <v>102</v>
      </c>
      <c r="AD165" s="138" t="s">
        <v>102</v>
      </c>
      <c r="AE165" s="138" t="s">
        <v>102</v>
      </c>
      <c r="AF165" s="138" t="s">
        <v>102</v>
      </c>
      <c r="AG165" s="138" t="s">
        <v>102</v>
      </c>
      <c r="AH165" s="138" t="s">
        <v>102</v>
      </c>
      <c r="AI165" s="140" t="s">
        <v>102</v>
      </c>
      <c r="AJ165" s="140" t="s">
        <v>102</v>
      </c>
      <c r="AK165" s="138" t="s">
        <v>102</v>
      </c>
      <c r="AL165" s="141" t="s">
        <v>102</v>
      </c>
      <c r="AM165" s="141" t="s">
        <v>102</v>
      </c>
      <c r="AN165" s="140" t="s">
        <v>102</v>
      </c>
      <c r="AO165" s="138" t="s">
        <v>102</v>
      </c>
      <c r="AP165" s="138" t="s">
        <v>102</v>
      </c>
      <c r="AQ165" s="139"/>
      <c r="AR165" s="138"/>
      <c r="AS165" s="138"/>
      <c r="AT165" s="138"/>
      <c r="AU165" s="138"/>
      <c r="AV165" s="138"/>
    </row>
    <row r="166" spans="1:48">
      <c r="A166" s="143" t="s">
        <v>102</v>
      </c>
      <c r="B166" s="143" t="s">
        <v>102</v>
      </c>
      <c r="C166" s="143" t="s">
        <v>102</v>
      </c>
      <c r="D166" s="142" t="s">
        <v>102</v>
      </c>
      <c r="E166" s="138" t="s">
        <v>102</v>
      </c>
      <c r="F166" s="138" t="s">
        <v>102</v>
      </c>
      <c r="G166" s="138" t="s">
        <v>102</v>
      </c>
      <c r="H166" s="138" t="s">
        <v>102</v>
      </c>
      <c r="I166" s="138" t="s">
        <v>102</v>
      </c>
      <c r="J166" s="138" t="s">
        <v>102</v>
      </c>
      <c r="K166" s="138" t="s">
        <v>102</v>
      </c>
      <c r="L166" s="138" t="s">
        <v>102</v>
      </c>
      <c r="M166" s="138" t="s">
        <v>102</v>
      </c>
      <c r="N166" s="138" t="s">
        <v>102</v>
      </c>
      <c r="O166" s="138" t="s">
        <v>102</v>
      </c>
      <c r="P166" s="138" t="s">
        <v>102</v>
      </c>
      <c r="Q166" s="138" t="s">
        <v>102</v>
      </c>
      <c r="R166" s="138" t="s">
        <v>102</v>
      </c>
      <c r="S166" s="138" t="s">
        <v>102</v>
      </c>
      <c r="T166" s="138" t="s">
        <v>102</v>
      </c>
      <c r="U166" s="138" t="s">
        <v>102</v>
      </c>
      <c r="V166" s="138" t="s">
        <v>102</v>
      </c>
      <c r="W166" s="138" t="s">
        <v>102</v>
      </c>
      <c r="X166" s="138" t="s">
        <v>102</v>
      </c>
      <c r="Y166" s="138" t="s">
        <v>102</v>
      </c>
      <c r="Z166" s="138" t="s">
        <v>102</v>
      </c>
      <c r="AA166" s="138" t="s">
        <v>102</v>
      </c>
      <c r="AB166" s="138" t="s">
        <v>102</v>
      </c>
      <c r="AC166" s="141" t="s">
        <v>102</v>
      </c>
      <c r="AD166" s="138" t="s">
        <v>102</v>
      </c>
      <c r="AE166" s="138" t="s">
        <v>102</v>
      </c>
      <c r="AF166" s="138" t="s">
        <v>102</v>
      </c>
      <c r="AG166" s="138" t="s">
        <v>102</v>
      </c>
      <c r="AH166" s="138" t="s">
        <v>102</v>
      </c>
      <c r="AI166" s="140" t="s">
        <v>102</v>
      </c>
      <c r="AJ166" s="140" t="s">
        <v>102</v>
      </c>
      <c r="AK166" s="138" t="s">
        <v>102</v>
      </c>
      <c r="AL166" s="141" t="s">
        <v>102</v>
      </c>
      <c r="AM166" s="141" t="s">
        <v>102</v>
      </c>
      <c r="AN166" s="140" t="s">
        <v>102</v>
      </c>
      <c r="AO166" s="138" t="s">
        <v>102</v>
      </c>
      <c r="AP166" s="138" t="s">
        <v>102</v>
      </c>
      <c r="AQ166" s="139"/>
      <c r="AR166" s="138"/>
      <c r="AS166" s="138"/>
      <c r="AT166" s="138"/>
      <c r="AU166" s="138"/>
      <c r="AV166" s="138"/>
    </row>
    <row r="167" spans="1:48">
      <c r="A167" s="143" t="s">
        <v>102</v>
      </c>
      <c r="B167" s="143" t="s">
        <v>102</v>
      </c>
      <c r="C167" s="143" t="s">
        <v>102</v>
      </c>
      <c r="D167" s="142" t="s">
        <v>102</v>
      </c>
      <c r="E167" s="138" t="s">
        <v>102</v>
      </c>
      <c r="F167" s="138" t="s">
        <v>102</v>
      </c>
      <c r="G167" s="138" t="s">
        <v>102</v>
      </c>
      <c r="H167" s="138" t="s">
        <v>102</v>
      </c>
      <c r="I167" s="138" t="s">
        <v>102</v>
      </c>
      <c r="J167" s="138" t="s">
        <v>102</v>
      </c>
      <c r="K167" s="138" t="s">
        <v>102</v>
      </c>
      <c r="L167" s="138" t="s">
        <v>102</v>
      </c>
      <c r="M167" s="138" t="s">
        <v>102</v>
      </c>
      <c r="N167" s="138" t="s">
        <v>102</v>
      </c>
      <c r="O167" s="138" t="s">
        <v>102</v>
      </c>
      <c r="P167" s="138" t="s">
        <v>102</v>
      </c>
      <c r="Q167" s="138" t="s">
        <v>102</v>
      </c>
      <c r="R167" s="138" t="s">
        <v>102</v>
      </c>
      <c r="S167" s="138" t="s">
        <v>102</v>
      </c>
      <c r="T167" s="138" t="s">
        <v>102</v>
      </c>
      <c r="U167" s="138" t="s">
        <v>102</v>
      </c>
      <c r="V167" s="138" t="s">
        <v>102</v>
      </c>
      <c r="W167" s="138" t="s">
        <v>102</v>
      </c>
      <c r="X167" s="138" t="s">
        <v>102</v>
      </c>
      <c r="Y167" s="138" t="s">
        <v>102</v>
      </c>
      <c r="Z167" s="138" t="s">
        <v>102</v>
      </c>
      <c r="AA167" s="138" t="s">
        <v>102</v>
      </c>
      <c r="AB167" s="138" t="s">
        <v>102</v>
      </c>
      <c r="AC167" s="141" t="s">
        <v>102</v>
      </c>
      <c r="AD167" s="138" t="s">
        <v>102</v>
      </c>
      <c r="AE167" s="138" t="s">
        <v>102</v>
      </c>
      <c r="AF167" s="138" t="s">
        <v>102</v>
      </c>
      <c r="AG167" s="138" t="s">
        <v>102</v>
      </c>
      <c r="AH167" s="138" t="s">
        <v>102</v>
      </c>
      <c r="AI167" s="140" t="s">
        <v>102</v>
      </c>
      <c r="AJ167" s="140" t="s">
        <v>102</v>
      </c>
      <c r="AK167" s="138" t="s">
        <v>102</v>
      </c>
      <c r="AL167" s="141" t="s">
        <v>102</v>
      </c>
      <c r="AM167" s="141" t="s">
        <v>102</v>
      </c>
      <c r="AN167" s="140" t="s">
        <v>102</v>
      </c>
      <c r="AO167" s="138" t="s">
        <v>102</v>
      </c>
      <c r="AP167" s="138" t="s">
        <v>102</v>
      </c>
      <c r="AQ167" s="139"/>
      <c r="AR167" s="138"/>
      <c r="AS167" s="138"/>
      <c r="AT167" s="138"/>
      <c r="AU167" s="138"/>
      <c r="AV167" s="138"/>
    </row>
    <row r="168" spans="1:48">
      <c r="A168" s="143" t="s">
        <v>102</v>
      </c>
      <c r="B168" s="143" t="s">
        <v>102</v>
      </c>
      <c r="C168" s="143" t="s">
        <v>102</v>
      </c>
      <c r="D168" s="142" t="s">
        <v>102</v>
      </c>
      <c r="E168" s="138" t="s">
        <v>102</v>
      </c>
      <c r="F168" s="138" t="s">
        <v>102</v>
      </c>
      <c r="G168" s="138" t="s">
        <v>102</v>
      </c>
      <c r="H168" s="138" t="s">
        <v>102</v>
      </c>
      <c r="I168" s="138" t="s">
        <v>102</v>
      </c>
      <c r="J168" s="138" t="s">
        <v>102</v>
      </c>
      <c r="K168" s="138" t="s">
        <v>102</v>
      </c>
      <c r="L168" s="138" t="s">
        <v>102</v>
      </c>
      <c r="M168" s="138" t="s">
        <v>102</v>
      </c>
      <c r="N168" s="138" t="s">
        <v>102</v>
      </c>
      <c r="O168" s="138" t="s">
        <v>102</v>
      </c>
      <c r="P168" s="138" t="s">
        <v>102</v>
      </c>
      <c r="Q168" s="138" t="s">
        <v>102</v>
      </c>
      <c r="R168" s="138" t="s">
        <v>102</v>
      </c>
      <c r="S168" s="138" t="s">
        <v>102</v>
      </c>
      <c r="T168" s="138" t="s">
        <v>102</v>
      </c>
      <c r="U168" s="138" t="s">
        <v>102</v>
      </c>
      <c r="V168" s="138" t="s">
        <v>102</v>
      </c>
      <c r="W168" s="138" t="s">
        <v>102</v>
      </c>
      <c r="X168" s="138" t="s">
        <v>102</v>
      </c>
      <c r="Y168" s="138" t="s">
        <v>102</v>
      </c>
      <c r="Z168" s="138" t="s">
        <v>102</v>
      </c>
      <c r="AA168" s="138" t="s">
        <v>102</v>
      </c>
      <c r="AB168" s="138" t="s">
        <v>102</v>
      </c>
      <c r="AC168" s="141" t="s">
        <v>102</v>
      </c>
      <c r="AD168" s="138" t="s">
        <v>102</v>
      </c>
      <c r="AE168" s="138" t="s">
        <v>102</v>
      </c>
      <c r="AF168" s="138" t="s">
        <v>102</v>
      </c>
      <c r="AG168" s="138" t="s">
        <v>102</v>
      </c>
      <c r="AH168" s="138" t="s">
        <v>102</v>
      </c>
      <c r="AI168" s="140" t="s">
        <v>102</v>
      </c>
      <c r="AJ168" s="140" t="s">
        <v>102</v>
      </c>
      <c r="AK168" s="138" t="s">
        <v>102</v>
      </c>
      <c r="AL168" s="141" t="s">
        <v>102</v>
      </c>
      <c r="AM168" s="141" t="s">
        <v>102</v>
      </c>
      <c r="AN168" s="140" t="s">
        <v>102</v>
      </c>
      <c r="AO168" s="138" t="s">
        <v>102</v>
      </c>
      <c r="AP168" s="138" t="s">
        <v>102</v>
      </c>
      <c r="AQ168" s="139"/>
      <c r="AR168" s="138"/>
      <c r="AS168" s="138"/>
      <c r="AT168" s="138"/>
      <c r="AU168" s="138"/>
      <c r="AV168" s="138"/>
    </row>
    <row r="169" spans="1:48">
      <c r="A169" s="143" t="s">
        <v>102</v>
      </c>
      <c r="B169" s="143" t="s">
        <v>102</v>
      </c>
      <c r="C169" s="143" t="s">
        <v>102</v>
      </c>
      <c r="D169" s="142" t="s">
        <v>102</v>
      </c>
      <c r="E169" s="138" t="s">
        <v>102</v>
      </c>
      <c r="F169" s="138" t="s">
        <v>102</v>
      </c>
      <c r="G169" s="138" t="s">
        <v>102</v>
      </c>
      <c r="H169" s="138" t="s">
        <v>102</v>
      </c>
      <c r="I169" s="138" t="s">
        <v>102</v>
      </c>
      <c r="J169" s="138" t="s">
        <v>102</v>
      </c>
      <c r="K169" s="138" t="s">
        <v>102</v>
      </c>
      <c r="L169" s="138" t="s">
        <v>102</v>
      </c>
      <c r="M169" s="138" t="s">
        <v>102</v>
      </c>
      <c r="N169" s="138" t="s">
        <v>102</v>
      </c>
      <c r="O169" s="138" t="s">
        <v>102</v>
      </c>
      <c r="P169" s="138" t="s">
        <v>102</v>
      </c>
      <c r="Q169" s="138" t="s">
        <v>102</v>
      </c>
      <c r="R169" s="138" t="s">
        <v>102</v>
      </c>
      <c r="S169" s="138" t="s">
        <v>102</v>
      </c>
      <c r="T169" s="138" t="s">
        <v>102</v>
      </c>
      <c r="U169" s="138" t="s">
        <v>102</v>
      </c>
      <c r="V169" s="138" t="s">
        <v>102</v>
      </c>
      <c r="W169" s="138" t="s">
        <v>102</v>
      </c>
      <c r="X169" s="138" t="s">
        <v>102</v>
      </c>
      <c r="Y169" s="138" t="s">
        <v>102</v>
      </c>
      <c r="Z169" s="138" t="s">
        <v>102</v>
      </c>
      <c r="AA169" s="138" t="s">
        <v>102</v>
      </c>
      <c r="AB169" s="138" t="s">
        <v>102</v>
      </c>
      <c r="AC169" s="141" t="s">
        <v>102</v>
      </c>
      <c r="AD169" s="138" t="s">
        <v>102</v>
      </c>
      <c r="AE169" s="138" t="s">
        <v>102</v>
      </c>
      <c r="AF169" s="138" t="s">
        <v>102</v>
      </c>
      <c r="AG169" s="138" t="s">
        <v>102</v>
      </c>
      <c r="AH169" s="138" t="s">
        <v>102</v>
      </c>
      <c r="AI169" s="140" t="s">
        <v>102</v>
      </c>
      <c r="AJ169" s="140" t="s">
        <v>102</v>
      </c>
      <c r="AK169" s="138" t="s">
        <v>102</v>
      </c>
      <c r="AL169" s="141" t="s">
        <v>102</v>
      </c>
      <c r="AM169" s="141" t="s">
        <v>102</v>
      </c>
      <c r="AN169" s="140" t="s">
        <v>102</v>
      </c>
      <c r="AO169" s="138" t="s">
        <v>102</v>
      </c>
      <c r="AP169" s="138" t="s">
        <v>102</v>
      </c>
      <c r="AQ169" s="139"/>
      <c r="AR169" s="138"/>
      <c r="AS169" s="138"/>
      <c r="AT169" s="138"/>
      <c r="AU169" s="138"/>
      <c r="AV169" s="138"/>
    </row>
    <row r="170" spans="1:48">
      <c r="A170" s="143" t="s">
        <v>102</v>
      </c>
      <c r="B170" s="143" t="s">
        <v>102</v>
      </c>
      <c r="C170" s="143" t="s">
        <v>102</v>
      </c>
      <c r="D170" s="142" t="s">
        <v>102</v>
      </c>
      <c r="E170" s="138" t="s">
        <v>102</v>
      </c>
      <c r="F170" s="138" t="s">
        <v>102</v>
      </c>
      <c r="G170" s="138" t="s">
        <v>102</v>
      </c>
      <c r="H170" s="138" t="s">
        <v>102</v>
      </c>
      <c r="I170" s="138" t="s">
        <v>102</v>
      </c>
      <c r="J170" s="138" t="s">
        <v>102</v>
      </c>
      <c r="K170" s="138" t="s">
        <v>102</v>
      </c>
      <c r="L170" s="138" t="s">
        <v>102</v>
      </c>
      <c r="M170" s="138" t="s">
        <v>102</v>
      </c>
      <c r="N170" s="138" t="s">
        <v>102</v>
      </c>
      <c r="O170" s="138" t="s">
        <v>102</v>
      </c>
      <c r="P170" s="138" t="s">
        <v>102</v>
      </c>
      <c r="Q170" s="138" t="s">
        <v>102</v>
      </c>
      <c r="R170" s="138" t="s">
        <v>102</v>
      </c>
      <c r="S170" s="138" t="s">
        <v>102</v>
      </c>
      <c r="T170" s="138" t="s">
        <v>102</v>
      </c>
      <c r="U170" s="138" t="s">
        <v>102</v>
      </c>
      <c r="V170" s="138" t="s">
        <v>102</v>
      </c>
      <c r="W170" s="138" t="s">
        <v>102</v>
      </c>
      <c r="X170" s="138" t="s">
        <v>102</v>
      </c>
      <c r="Y170" s="138" t="s">
        <v>102</v>
      </c>
      <c r="Z170" s="138" t="s">
        <v>102</v>
      </c>
      <c r="AA170" s="138" t="s">
        <v>102</v>
      </c>
      <c r="AB170" s="138" t="s">
        <v>102</v>
      </c>
      <c r="AC170" s="141" t="s">
        <v>102</v>
      </c>
      <c r="AD170" s="138" t="s">
        <v>102</v>
      </c>
      <c r="AE170" s="138" t="s">
        <v>102</v>
      </c>
      <c r="AF170" s="138" t="s">
        <v>102</v>
      </c>
      <c r="AG170" s="138" t="s">
        <v>102</v>
      </c>
      <c r="AH170" s="138" t="s">
        <v>102</v>
      </c>
      <c r="AI170" s="140" t="s">
        <v>102</v>
      </c>
      <c r="AJ170" s="140" t="s">
        <v>102</v>
      </c>
      <c r="AK170" s="138" t="s">
        <v>102</v>
      </c>
      <c r="AL170" s="141" t="s">
        <v>102</v>
      </c>
      <c r="AM170" s="141" t="s">
        <v>102</v>
      </c>
      <c r="AN170" s="140" t="s">
        <v>102</v>
      </c>
      <c r="AO170" s="138" t="s">
        <v>102</v>
      </c>
      <c r="AP170" s="138" t="s">
        <v>102</v>
      </c>
      <c r="AQ170" s="139"/>
      <c r="AR170" s="138"/>
      <c r="AS170" s="138"/>
      <c r="AT170" s="138"/>
      <c r="AU170" s="138"/>
      <c r="AV170" s="138"/>
    </row>
    <row r="171" spans="1:48">
      <c r="A171" s="143" t="s">
        <v>102</v>
      </c>
      <c r="B171" s="143" t="s">
        <v>102</v>
      </c>
      <c r="C171" s="143" t="s">
        <v>102</v>
      </c>
      <c r="D171" s="142" t="s">
        <v>102</v>
      </c>
      <c r="E171" s="138" t="s">
        <v>102</v>
      </c>
      <c r="F171" s="138" t="s">
        <v>102</v>
      </c>
      <c r="G171" s="138" t="s">
        <v>102</v>
      </c>
      <c r="H171" s="138" t="s">
        <v>102</v>
      </c>
      <c r="I171" s="138" t="s">
        <v>102</v>
      </c>
      <c r="J171" s="138" t="s">
        <v>102</v>
      </c>
      <c r="K171" s="138" t="s">
        <v>102</v>
      </c>
      <c r="L171" s="138" t="s">
        <v>102</v>
      </c>
      <c r="M171" s="138" t="s">
        <v>102</v>
      </c>
      <c r="N171" s="138" t="s">
        <v>102</v>
      </c>
      <c r="O171" s="138" t="s">
        <v>102</v>
      </c>
      <c r="P171" s="138" t="s">
        <v>102</v>
      </c>
      <c r="Q171" s="138" t="s">
        <v>102</v>
      </c>
      <c r="R171" s="138" t="s">
        <v>102</v>
      </c>
      <c r="S171" s="138" t="s">
        <v>102</v>
      </c>
      <c r="T171" s="138" t="s">
        <v>102</v>
      </c>
      <c r="U171" s="138" t="s">
        <v>102</v>
      </c>
      <c r="V171" s="138" t="s">
        <v>102</v>
      </c>
      <c r="W171" s="138" t="s">
        <v>102</v>
      </c>
      <c r="X171" s="138" t="s">
        <v>102</v>
      </c>
      <c r="Y171" s="138" t="s">
        <v>102</v>
      </c>
      <c r="Z171" s="138" t="s">
        <v>102</v>
      </c>
      <c r="AA171" s="138" t="s">
        <v>102</v>
      </c>
      <c r="AB171" s="138" t="s">
        <v>102</v>
      </c>
      <c r="AC171" s="141" t="s">
        <v>102</v>
      </c>
      <c r="AD171" s="138" t="s">
        <v>102</v>
      </c>
      <c r="AE171" s="138" t="s">
        <v>102</v>
      </c>
      <c r="AF171" s="138" t="s">
        <v>102</v>
      </c>
      <c r="AG171" s="138" t="s">
        <v>102</v>
      </c>
      <c r="AH171" s="138" t="s">
        <v>102</v>
      </c>
      <c r="AI171" s="140" t="s">
        <v>102</v>
      </c>
      <c r="AJ171" s="140" t="s">
        <v>102</v>
      </c>
      <c r="AK171" s="138" t="s">
        <v>102</v>
      </c>
      <c r="AL171" s="141" t="s">
        <v>102</v>
      </c>
      <c r="AM171" s="141" t="s">
        <v>102</v>
      </c>
      <c r="AN171" s="140" t="s">
        <v>102</v>
      </c>
      <c r="AO171" s="138" t="s">
        <v>102</v>
      </c>
      <c r="AP171" s="138" t="s">
        <v>102</v>
      </c>
      <c r="AQ171" s="139"/>
      <c r="AR171" s="138"/>
      <c r="AS171" s="138"/>
      <c r="AT171" s="138"/>
      <c r="AU171" s="138"/>
      <c r="AV171" s="138"/>
    </row>
    <row r="172" spans="1:48">
      <c r="A172" s="143" t="s">
        <v>102</v>
      </c>
      <c r="B172" s="143" t="s">
        <v>102</v>
      </c>
      <c r="C172" s="143" t="s">
        <v>102</v>
      </c>
      <c r="D172" s="142" t="s">
        <v>102</v>
      </c>
      <c r="E172" s="138" t="s">
        <v>102</v>
      </c>
      <c r="F172" s="138" t="s">
        <v>102</v>
      </c>
      <c r="G172" s="138" t="s">
        <v>102</v>
      </c>
      <c r="H172" s="138" t="s">
        <v>102</v>
      </c>
      <c r="I172" s="138" t="s">
        <v>102</v>
      </c>
      <c r="J172" s="138" t="s">
        <v>102</v>
      </c>
      <c r="K172" s="138" t="s">
        <v>102</v>
      </c>
      <c r="L172" s="138" t="s">
        <v>102</v>
      </c>
      <c r="M172" s="138" t="s">
        <v>102</v>
      </c>
      <c r="N172" s="138" t="s">
        <v>102</v>
      </c>
      <c r="O172" s="138" t="s">
        <v>102</v>
      </c>
      <c r="P172" s="138" t="s">
        <v>102</v>
      </c>
      <c r="Q172" s="138" t="s">
        <v>102</v>
      </c>
      <c r="R172" s="138" t="s">
        <v>102</v>
      </c>
      <c r="S172" s="138" t="s">
        <v>102</v>
      </c>
      <c r="T172" s="138" t="s">
        <v>102</v>
      </c>
      <c r="U172" s="138" t="s">
        <v>102</v>
      </c>
      <c r="V172" s="138" t="s">
        <v>102</v>
      </c>
      <c r="W172" s="138" t="s">
        <v>102</v>
      </c>
      <c r="X172" s="138" t="s">
        <v>102</v>
      </c>
      <c r="Y172" s="138" t="s">
        <v>102</v>
      </c>
      <c r="Z172" s="138" t="s">
        <v>102</v>
      </c>
      <c r="AA172" s="138" t="s">
        <v>102</v>
      </c>
      <c r="AB172" s="138" t="s">
        <v>102</v>
      </c>
      <c r="AC172" s="141" t="s">
        <v>102</v>
      </c>
      <c r="AD172" s="138" t="s">
        <v>102</v>
      </c>
      <c r="AE172" s="138" t="s">
        <v>102</v>
      </c>
      <c r="AF172" s="138" t="s">
        <v>102</v>
      </c>
      <c r="AG172" s="138" t="s">
        <v>102</v>
      </c>
      <c r="AH172" s="138" t="s">
        <v>102</v>
      </c>
      <c r="AI172" s="140" t="s">
        <v>102</v>
      </c>
      <c r="AJ172" s="140" t="s">
        <v>102</v>
      </c>
      <c r="AK172" s="138" t="s">
        <v>102</v>
      </c>
      <c r="AL172" s="141" t="s">
        <v>102</v>
      </c>
      <c r="AM172" s="141" t="s">
        <v>102</v>
      </c>
      <c r="AN172" s="140" t="s">
        <v>102</v>
      </c>
      <c r="AO172" s="138" t="s">
        <v>102</v>
      </c>
      <c r="AP172" s="138" t="s">
        <v>102</v>
      </c>
      <c r="AQ172" s="139"/>
      <c r="AR172" s="138"/>
      <c r="AS172" s="138"/>
      <c r="AT172" s="138"/>
      <c r="AU172" s="138"/>
      <c r="AV172" s="138"/>
    </row>
    <row r="173" spans="1:48">
      <c r="A173" s="143" t="s">
        <v>102</v>
      </c>
      <c r="B173" s="143" t="s">
        <v>102</v>
      </c>
      <c r="C173" s="143" t="s">
        <v>102</v>
      </c>
      <c r="D173" s="142" t="s">
        <v>102</v>
      </c>
      <c r="E173" s="138" t="s">
        <v>102</v>
      </c>
      <c r="F173" s="138" t="s">
        <v>102</v>
      </c>
      <c r="G173" s="138" t="s">
        <v>102</v>
      </c>
      <c r="H173" s="138" t="s">
        <v>102</v>
      </c>
      <c r="I173" s="138" t="s">
        <v>102</v>
      </c>
      <c r="J173" s="138" t="s">
        <v>102</v>
      </c>
      <c r="K173" s="138" t="s">
        <v>102</v>
      </c>
      <c r="L173" s="138" t="s">
        <v>102</v>
      </c>
      <c r="M173" s="138" t="s">
        <v>102</v>
      </c>
      <c r="N173" s="138" t="s">
        <v>102</v>
      </c>
      <c r="O173" s="138" t="s">
        <v>102</v>
      </c>
      <c r="P173" s="138" t="s">
        <v>102</v>
      </c>
      <c r="Q173" s="138" t="s">
        <v>102</v>
      </c>
      <c r="R173" s="138" t="s">
        <v>102</v>
      </c>
      <c r="S173" s="138" t="s">
        <v>102</v>
      </c>
      <c r="T173" s="138" t="s">
        <v>102</v>
      </c>
      <c r="U173" s="138" t="s">
        <v>102</v>
      </c>
      <c r="V173" s="138" t="s">
        <v>102</v>
      </c>
      <c r="W173" s="138" t="s">
        <v>102</v>
      </c>
      <c r="X173" s="138" t="s">
        <v>102</v>
      </c>
      <c r="Y173" s="138" t="s">
        <v>102</v>
      </c>
      <c r="Z173" s="138" t="s">
        <v>102</v>
      </c>
      <c r="AA173" s="138" t="s">
        <v>102</v>
      </c>
      <c r="AB173" s="138" t="s">
        <v>102</v>
      </c>
      <c r="AC173" s="141" t="s">
        <v>102</v>
      </c>
      <c r="AD173" s="138" t="s">
        <v>102</v>
      </c>
      <c r="AE173" s="138" t="s">
        <v>102</v>
      </c>
      <c r="AF173" s="138" t="s">
        <v>102</v>
      </c>
      <c r="AG173" s="138" t="s">
        <v>102</v>
      </c>
      <c r="AH173" s="138" t="s">
        <v>102</v>
      </c>
      <c r="AI173" s="140" t="s">
        <v>102</v>
      </c>
      <c r="AJ173" s="140" t="s">
        <v>102</v>
      </c>
      <c r="AK173" s="138" t="s">
        <v>102</v>
      </c>
      <c r="AL173" s="141" t="s">
        <v>102</v>
      </c>
      <c r="AM173" s="141" t="s">
        <v>102</v>
      </c>
      <c r="AN173" s="140" t="s">
        <v>102</v>
      </c>
      <c r="AO173" s="138" t="s">
        <v>102</v>
      </c>
      <c r="AP173" s="138" t="s">
        <v>102</v>
      </c>
      <c r="AQ173" s="139"/>
      <c r="AR173" s="138"/>
      <c r="AS173" s="138"/>
      <c r="AT173" s="138"/>
      <c r="AU173" s="138"/>
      <c r="AV173" s="138"/>
    </row>
    <row r="174" spans="1:48">
      <c r="A174" s="143" t="s">
        <v>102</v>
      </c>
      <c r="B174" s="143" t="s">
        <v>102</v>
      </c>
      <c r="C174" s="143" t="s">
        <v>102</v>
      </c>
      <c r="D174" s="142" t="s">
        <v>102</v>
      </c>
      <c r="E174" s="138" t="s">
        <v>102</v>
      </c>
      <c r="F174" s="138" t="s">
        <v>102</v>
      </c>
      <c r="G174" s="138" t="s">
        <v>102</v>
      </c>
      <c r="H174" s="138" t="s">
        <v>102</v>
      </c>
      <c r="I174" s="138" t="s">
        <v>102</v>
      </c>
      <c r="J174" s="138" t="s">
        <v>102</v>
      </c>
      <c r="K174" s="138" t="s">
        <v>102</v>
      </c>
      <c r="L174" s="138" t="s">
        <v>102</v>
      </c>
      <c r="M174" s="138" t="s">
        <v>102</v>
      </c>
      <c r="N174" s="138" t="s">
        <v>102</v>
      </c>
      <c r="O174" s="138" t="s">
        <v>102</v>
      </c>
      <c r="P174" s="138" t="s">
        <v>102</v>
      </c>
      <c r="Q174" s="138" t="s">
        <v>102</v>
      </c>
      <c r="R174" s="138" t="s">
        <v>102</v>
      </c>
      <c r="S174" s="138" t="s">
        <v>102</v>
      </c>
      <c r="T174" s="138" t="s">
        <v>102</v>
      </c>
      <c r="U174" s="138" t="s">
        <v>102</v>
      </c>
      <c r="V174" s="138" t="s">
        <v>102</v>
      </c>
      <c r="W174" s="138" t="s">
        <v>102</v>
      </c>
      <c r="X174" s="138" t="s">
        <v>102</v>
      </c>
      <c r="Y174" s="138" t="s">
        <v>102</v>
      </c>
      <c r="Z174" s="138" t="s">
        <v>102</v>
      </c>
      <c r="AA174" s="138" t="s">
        <v>102</v>
      </c>
      <c r="AB174" s="138" t="s">
        <v>102</v>
      </c>
      <c r="AC174" s="141" t="s">
        <v>102</v>
      </c>
      <c r="AD174" s="138" t="s">
        <v>102</v>
      </c>
      <c r="AE174" s="138" t="s">
        <v>102</v>
      </c>
      <c r="AF174" s="138" t="s">
        <v>102</v>
      </c>
      <c r="AG174" s="138" t="s">
        <v>102</v>
      </c>
      <c r="AH174" s="138" t="s">
        <v>102</v>
      </c>
      <c r="AI174" s="140" t="s">
        <v>102</v>
      </c>
      <c r="AJ174" s="140" t="s">
        <v>102</v>
      </c>
      <c r="AK174" s="138" t="s">
        <v>102</v>
      </c>
      <c r="AL174" s="141" t="s">
        <v>102</v>
      </c>
      <c r="AM174" s="141" t="s">
        <v>102</v>
      </c>
      <c r="AN174" s="140" t="s">
        <v>102</v>
      </c>
      <c r="AO174" s="138" t="s">
        <v>102</v>
      </c>
      <c r="AP174" s="138" t="s">
        <v>102</v>
      </c>
      <c r="AQ174" s="139"/>
      <c r="AR174" s="138"/>
      <c r="AS174" s="138"/>
      <c r="AT174" s="138"/>
      <c r="AU174" s="138"/>
      <c r="AV174" s="138"/>
    </row>
    <row r="175" spans="1:48">
      <c r="A175" s="143" t="s">
        <v>102</v>
      </c>
      <c r="B175" s="143" t="s">
        <v>102</v>
      </c>
      <c r="C175" s="143" t="s">
        <v>102</v>
      </c>
      <c r="D175" s="142" t="s">
        <v>102</v>
      </c>
      <c r="E175" s="138" t="s">
        <v>102</v>
      </c>
      <c r="F175" s="138" t="s">
        <v>102</v>
      </c>
      <c r="G175" s="138" t="s">
        <v>102</v>
      </c>
      <c r="H175" s="138" t="s">
        <v>102</v>
      </c>
      <c r="I175" s="138" t="s">
        <v>102</v>
      </c>
      <c r="J175" s="138" t="s">
        <v>102</v>
      </c>
      <c r="K175" s="138" t="s">
        <v>102</v>
      </c>
      <c r="L175" s="138" t="s">
        <v>102</v>
      </c>
      <c r="M175" s="138" t="s">
        <v>102</v>
      </c>
      <c r="N175" s="138" t="s">
        <v>102</v>
      </c>
      <c r="O175" s="138" t="s">
        <v>102</v>
      </c>
      <c r="P175" s="138" t="s">
        <v>102</v>
      </c>
      <c r="Q175" s="138" t="s">
        <v>102</v>
      </c>
      <c r="R175" s="138" t="s">
        <v>102</v>
      </c>
      <c r="S175" s="138" t="s">
        <v>102</v>
      </c>
      <c r="T175" s="138" t="s">
        <v>102</v>
      </c>
      <c r="U175" s="138" t="s">
        <v>102</v>
      </c>
      <c r="V175" s="138" t="s">
        <v>102</v>
      </c>
      <c r="W175" s="138" t="s">
        <v>102</v>
      </c>
      <c r="X175" s="138" t="s">
        <v>102</v>
      </c>
      <c r="Y175" s="138" t="s">
        <v>102</v>
      </c>
      <c r="Z175" s="138" t="s">
        <v>102</v>
      </c>
      <c r="AA175" s="138" t="s">
        <v>102</v>
      </c>
      <c r="AB175" s="138" t="s">
        <v>102</v>
      </c>
      <c r="AC175" s="141" t="s">
        <v>102</v>
      </c>
      <c r="AD175" s="138" t="s">
        <v>102</v>
      </c>
      <c r="AE175" s="138" t="s">
        <v>102</v>
      </c>
      <c r="AF175" s="138" t="s">
        <v>102</v>
      </c>
      <c r="AG175" s="138" t="s">
        <v>102</v>
      </c>
      <c r="AH175" s="138" t="s">
        <v>102</v>
      </c>
      <c r="AI175" s="140" t="s">
        <v>102</v>
      </c>
      <c r="AJ175" s="140" t="s">
        <v>102</v>
      </c>
      <c r="AK175" s="138" t="s">
        <v>102</v>
      </c>
      <c r="AL175" s="141" t="s">
        <v>102</v>
      </c>
      <c r="AM175" s="141" t="s">
        <v>102</v>
      </c>
      <c r="AN175" s="140" t="s">
        <v>102</v>
      </c>
      <c r="AO175" s="138" t="s">
        <v>102</v>
      </c>
      <c r="AP175" s="138" t="s">
        <v>102</v>
      </c>
      <c r="AQ175" s="139"/>
      <c r="AR175" s="138"/>
      <c r="AS175" s="138"/>
      <c r="AT175" s="138"/>
      <c r="AU175" s="138"/>
      <c r="AV175" s="138"/>
    </row>
    <row r="176" spans="1:48">
      <c r="A176" s="143" t="s">
        <v>102</v>
      </c>
      <c r="B176" s="143" t="s">
        <v>102</v>
      </c>
      <c r="C176" s="143" t="s">
        <v>102</v>
      </c>
      <c r="D176" s="142" t="s">
        <v>102</v>
      </c>
      <c r="E176" s="138" t="s">
        <v>102</v>
      </c>
      <c r="F176" s="138" t="s">
        <v>102</v>
      </c>
      <c r="G176" s="138" t="s">
        <v>102</v>
      </c>
      <c r="H176" s="138" t="s">
        <v>102</v>
      </c>
      <c r="I176" s="138" t="s">
        <v>102</v>
      </c>
      <c r="J176" s="138" t="s">
        <v>102</v>
      </c>
      <c r="K176" s="138" t="s">
        <v>102</v>
      </c>
      <c r="L176" s="138" t="s">
        <v>102</v>
      </c>
      <c r="M176" s="138" t="s">
        <v>102</v>
      </c>
      <c r="N176" s="138" t="s">
        <v>102</v>
      </c>
      <c r="O176" s="138" t="s">
        <v>102</v>
      </c>
      <c r="P176" s="138" t="s">
        <v>102</v>
      </c>
      <c r="Q176" s="138" t="s">
        <v>102</v>
      </c>
      <c r="R176" s="138" t="s">
        <v>102</v>
      </c>
      <c r="S176" s="138" t="s">
        <v>102</v>
      </c>
      <c r="T176" s="138" t="s">
        <v>102</v>
      </c>
      <c r="U176" s="138" t="s">
        <v>102</v>
      </c>
      <c r="V176" s="138" t="s">
        <v>102</v>
      </c>
      <c r="W176" s="138" t="s">
        <v>102</v>
      </c>
      <c r="X176" s="138" t="s">
        <v>102</v>
      </c>
      <c r="Y176" s="138" t="s">
        <v>102</v>
      </c>
      <c r="Z176" s="138" t="s">
        <v>102</v>
      </c>
      <c r="AA176" s="138" t="s">
        <v>102</v>
      </c>
      <c r="AB176" s="138" t="s">
        <v>102</v>
      </c>
      <c r="AC176" s="141" t="s">
        <v>102</v>
      </c>
      <c r="AD176" s="138" t="s">
        <v>102</v>
      </c>
      <c r="AE176" s="138" t="s">
        <v>102</v>
      </c>
      <c r="AF176" s="138" t="s">
        <v>102</v>
      </c>
      <c r="AG176" s="138" t="s">
        <v>102</v>
      </c>
      <c r="AH176" s="138" t="s">
        <v>102</v>
      </c>
      <c r="AI176" s="140" t="s">
        <v>102</v>
      </c>
      <c r="AJ176" s="140" t="s">
        <v>102</v>
      </c>
      <c r="AK176" s="138" t="s">
        <v>102</v>
      </c>
      <c r="AL176" s="141" t="s">
        <v>102</v>
      </c>
      <c r="AM176" s="141" t="s">
        <v>102</v>
      </c>
      <c r="AN176" s="140" t="s">
        <v>102</v>
      </c>
      <c r="AO176" s="138" t="s">
        <v>102</v>
      </c>
      <c r="AP176" s="138" t="s">
        <v>102</v>
      </c>
      <c r="AQ176" s="139"/>
      <c r="AR176" s="138"/>
      <c r="AS176" s="138"/>
      <c r="AT176" s="138"/>
      <c r="AU176" s="138"/>
      <c r="AV176" s="138"/>
    </row>
    <row r="177" spans="1:48">
      <c r="A177" s="143" t="s">
        <v>102</v>
      </c>
      <c r="B177" s="143" t="s">
        <v>102</v>
      </c>
      <c r="C177" s="143" t="s">
        <v>102</v>
      </c>
      <c r="D177" s="142" t="s">
        <v>102</v>
      </c>
      <c r="E177" s="138" t="s">
        <v>102</v>
      </c>
      <c r="F177" s="138" t="s">
        <v>102</v>
      </c>
      <c r="G177" s="138" t="s">
        <v>102</v>
      </c>
      <c r="H177" s="138" t="s">
        <v>102</v>
      </c>
      <c r="I177" s="138" t="s">
        <v>102</v>
      </c>
      <c r="J177" s="138" t="s">
        <v>102</v>
      </c>
      <c r="K177" s="138" t="s">
        <v>102</v>
      </c>
      <c r="L177" s="138" t="s">
        <v>102</v>
      </c>
      <c r="M177" s="138" t="s">
        <v>102</v>
      </c>
      <c r="N177" s="138" t="s">
        <v>102</v>
      </c>
      <c r="O177" s="138" t="s">
        <v>102</v>
      </c>
      <c r="P177" s="138" t="s">
        <v>102</v>
      </c>
      <c r="Q177" s="138" t="s">
        <v>102</v>
      </c>
      <c r="R177" s="138" t="s">
        <v>102</v>
      </c>
      <c r="S177" s="138" t="s">
        <v>102</v>
      </c>
      <c r="T177" s="138" t="s">
        <v>102</v>
      </c>
      <c r="U177" s="138" t="s">
        <v>102</v>
      </c>
      <c r="V177" s="138" t="s">
        <v>102</v>
      </c>
      <c r="W177" s="138" t="s">
        <v>102</v>
      </c>
      <c r="X177" s="138" t="s">
        <v>102</v>
      </c>
      <c r="Y177" s="138" t="s">
        <v>102</v>
      </c>
      <c r="Z177" s="138" t="s">
        <v>102</v>
      </c>
      <c r="AA177" s="138" t="s">
        <v>102</v>
      </c>
      <c r="AB177" s="138" t="s">
        <v>102</v>
      </c>
      <c r="AC177" s="141" t="s">
        <v>102</v>
      </c>
      <c r="AD177" s="138" t="s">
        <v>102</v>
      </c>
      <c r="AE177" s="138" t="s">
        <v>102</v>
      </c>
      <c r="AF177" s="138" t="s">
        <v>102</v>
      </c>
      <c r="AG177" s="138" t="s">
        <v>102</v>
      </c>
      <c r="AH177" s="138" t="s">
        <v>102</v>
      </c>
      <c r="AI177" s="140" t="s">
        <v>102</v>
      </c>
      <c r="AJ177" s="140" t="s">
        <v>102</v>
      </c>
      <c r="AK177" s="138" t="s">
        <v>102</v>
      </c>
      <c r="AL177" s="141" t="s">
        <v>102</v>
      </c>
      <c r="AM177" s="141" t="s">
        <v>102</v>
      </c>
      <c r="AN177" s="140" t="s">
        <v>102</v>
      </c>
      <c r="AO177" s="138" t="s">
        <v>102</v>
      </c>
      <c r="AP177" s="138" t="s">
        <v>102</v>
      </c>
      <c r="AQ177" s="139"/>
      <c r="AR177" s="138"/>
      <c r="AS177" s="138"/>
      <c r="AT177" s="138"/>
      <c r="AU177" s="138"/>
      <c r="AV177" s="138"/>
    </row>
    <row r="178" spans="1:48">
      <c r="A178" s="143" t="s">
        <v>102</v>
      </c>
      <c r="B178" s="143" t="s">
        <v>102</v>
      </c>
      <c r="C178" s="143" t="s">
        <v>102</v>
      </c>
      <c r="D178" s="142" t="s">
        <v>102</v>
      </c>
      <c r="E178" s="138" t="s">
        <v>102</v>
      </c>
      <c r="F178" s="138" t="s">
        <v>102</v>
      </c>
      <c r="G178" s="138" t="s">
        <v>102</v>
      </c>
      <c r="H178" s="138" t="s">
        <v>102</v>
      </c>
      <c r="I178" s="138" t="s">
        <v>102</v>
      </c>
      <c r="J178" s="138" t="s">
        <v>102</v>
      </c>
      <c r="K178" s="138" t="s">
        <v>102</v>
      </c>
      <c r="L178" s="138" t="s">
        <v>102</v>
      </c>
      <c r="M178" s="138" t="s">
        <v>102</v>
      </c>
      <c r="N178" s="138" t="s">
        <v>102</v>
      </c>
      <c r="O178" s="138" t="s">
        <v>102</v>
      </c>
      <c r="P178" s="138" t="s">
        <v>102</v>
      </c>
      <c r="Q178" s="138" t="s">
        <v>102</v>
      </c>
      <c r="R178" s="138" t="s">
        <v>102</v>
      </c>
      <c r="S178" s="138" t="s">
        <v>102</v>
      </c>
      <c r="T178" s="138" t="s">
        <v>102</v>
      </c>
      <c r="U178" s="138" t="s">
        <v>102</v>
      </c>
      <c r="V178" s="138" t="s">
        <v>102</v>
      </c>
      <c r="W178" s="138" t="s">
        <v>102</v>
      </c>
      <c r="X178" s="138" t="s">
        <v>102</v>
      </c>
      <c r="Y178" s="138" t="s">
        <v>102</v>
      </c>
      <c r="Z178" s="138" t="s">
        <v>102</v>
      </c>
      <c r="AA178" s="138" t="s">
        <v>102</v>
      </c>
      <c r="AB178" s="138" t="s">
        <v>102</v>
      </c>
      <c r="AC178" s="141" t="s">
        <v>102</v>
      </c>
      <c r="AD178" s="138" t="s">
        <v>102</v>
      </c>
      <c r="AE178" s="138" t="s">
        <v>102</v>
      </c>
      <c r="AF178" s="138" t="s">
        <v>102</v>
      </c>
      <c r="AG178" s="138" t="s">
        <v>102</v>
      </c>
      <c r="AH178" s="138" t="s">
        <v>102</v>
      </c>
      <c r="AI178" s="140" t="s">
        <v>102</v>
      </c>
      <c r="AJ178" s="140" t="s">
        <v>102</v>
      </c>
      <c r="AK178" s="138" t="s">
        <v>102</v>
      </c>
      <c r="AL178" s="141" t="s">
        <v>102</v>
      </c>
      <c r="AM178" s="141" t="s">
        <v>102</v>
      </c>
      <c r="AN178" s="140" t="s">
        <v>102</v>
      </c>
      <c r="AO178" s="138" t="s">
        <v>102</v>
      </c>
      <c r="AP178" s="138" t="s">
        <v>102</v>
      </c>
      <c r="AQ178" s="139"/>
      <c r="AR178" s="138"/>
      <c r="AS178" s="138"/>
      <c r="AT178" s="138"/>
      <c r="AU178" s="138"/>
      <c r="AV178" s="138"/>
    </row>
    <row r="179" spans="1:48">
      <c r="A179" s="143" t="s">
        <v>102</v>
      </c>
      <c r="B179" s="143" t="s">
        <v>102</v>
      </c>
      <c r="C179" s="143" t="s">
        <v>102</v>
      </c>
      <c r="D179" s="142" t="s">
        <v>102</v>
      </c>
      <c r="E179" s="138" t="s">
        <v>102</v>
      </c>
      <c r="F179" s="138" t="s">
        <v>102</v>
      </c>
      <c r="G179" s="138" t="s">
        <v>102</v>
      </c>
      <c r="H179" s="138" t="s">
        <v>102</v>
      </c>
      <c r="I179" s="138" t="s">
        <v>102</v>
      </c>
      <c r="J179" s="138" t="s">
        <v>102</v>
      </c>
      <c r="K179" s="138" t="s">
        <v>102</v>
      </c>
      <c r="L179" s="138" t="s">
        <v>102</v>
      </c>
      <c r="M179" s="138" t="s">
        <v>102</v>
      </c>
      <c r="N179" s="138" t="s">
        <v>102</v>
      </c>
      <c r="O179" s="138" t="s">
        <v>102</v>
      </c>
      <c r="P179" s="138" t="s">
        <v>102</v>
      </c>
      <c r="Q179" s="138" t="s">
        <v>102</v>
      </c>
      <c r="R179" s="138" t="s">
        <v>102</v>
      </c>
      <c r="S179" s="138" t="s">
        <v>102</v>
      </c>
      <c r="T179" s="138" t="s">
        <v>102</v>
      </c>
      <c r="U179" s="138" t="s">
        <v>102</v>
      </c>
      <c r="V179" s="138" t="s">
        <v>102</v>
      </c>
      <c r="W179" s="138" t="s">
        <v>102</v>
      </c>
      <c r="X179" s="138" t="s">
        <v>102</v>
      </c>
      <c r="Y179" s="138" t="s">
        <v>102</v>
      </c>
      <c r="Z179" s="138" t="s">
        <v>102</v>
      </c>
      <c r="AA179" s="138" t="s">
        <v>102</v>
      </c>
      <c r="AB179" s="138" t="s">
        <v>102</v>
      </c>
      <c r="AC179" s="141" t="s">
        <v>102</v>
      </c>
      <c r="AD179" s="138" t="s">
        <v>102</v>
      </c>
      <c r="AE179" s="138" t="s">
        <v>102</v>
      </c>
      <c r="AF179" s="138" t="s">
        <v>102</v>
      </c>
      <c r="AG179" s="138" t="s">
        <v>102</v>
      </c>
      <c r="AH179" s="138" t="s">
        <v>102</v>
      </c>
      <c r="AI179" s="140" t="s">
        <v>102</v>
      </c>
      <c r="AJ179" s="140" t="s">
        <v>102</v>
      </c>
      <c r="AK179" s="138" t="s">
        <v>102</v>
      </c>
      <c r="AL179" s="141" t="s">
        <v>102</v>
      </c>
      <c r="AM179" s="141" t="s">
        <v>102</v>
      </c>
      <c r="AN179" s="140" t="s">
        <v>102</v>
      </c>
      <c r="AO179" s="138" t="s">
        <v>102</v>
      </c>
      <c r="AP179" s="138" t="s">
        <v>102</v>
      </c>
      <c r="AQ179" s="139"/>
      <c r="AR179" s="138"/>
      <c r="AS179" s="138"/>
      <c r="AT179" s="138"/>
      <c r="AU179" s="138"/>
      <c r="AV179" s="138"/>
    </row>
    <row r="180" spans="1:48">
      <c r="A180" s="143" t="s">
        <v>102</v>
      </c>
      <c r="B180" s="143" t="s">
        <v>102</v>
      </c>
      <c r="C180" s="143" t="s">
        <v>102</v>
      </c>
      <c r="D180" s="142" t="s">
        <v>102</v>
      </c>
      <c r="E180" s="138" t="s">
        <v>102</v>
      </c>
      <c r="F180" s="138" t="s">
        <v>102</v>
      </c>
      <c r="G180" s="138" t="s">
        <v>102</v>
      </c>
      <c r="H180" s="138" t="s">
        <v>102</v>
      </c>
      <c r="I180" s="138" t="s">
        <v>102</v>
      </c>
      <c r="J180" s="138" t="s">
        <v>102</v>
      </c>
      <c r="K180" s="138" t="s">
        <v>102</v>
      </c>
      <c r="L180" s="138" t="s">
        <v>102</v>
      </c>
      <c r="M180" s="138" t="s">
        <v>102</v>
      </c>
      <c r="N180" s="138" t="s">
        <v>102</v>
      </c>
      <c r="O180" s="138" t="s">
        <v>102</v>
      </c>
      <c r="P180" s="138" t="s">
        <v>102</v>
      </c>
      <c r="Q180" s="138" t="s">
        <v>102</v>
      </c>
      <c r="R180" s="138" t="s">
        <v>102</v>
      </c>
      <c r="S180" s="138" t="s">
        <v>102</v>
      </c>
      <c r="T180" s="138" t="s">
        <v>102</v>
      </c>
      <c r="U180" s="138" t="s">
        <v>102</v>
      </c>
      <c r="V180" s="138" t="s">
        <v>102</v>
      </c>
      <c r="W180" s="138" t="s">
        <v>102</v>
      </c>
      <c r="X180" s="138" t="s">
        <v>102</v>
      </c>
      <c r="Y180" s="138" t="s">
        <v>102</v>
      </c>
      <c r="Z180" s="138" t="s">
        <v>102</v>
      </c>
      <c r="AA180" s="138" t="s">
        <v>102</v>
      </c>
      <c r="AB180" s="138" t="s">
        <v>102</v>
      </c>
      <c r="AC180" s="141" t="s">
        <v>102</v>
      </c>
      <c r="AD180" s="138" t="s">
        <v>102</v>
      </c>
      <c r="AE180" s="138" t="s">
        <v>102</v>
      </c>
      <c r="AF180" s="138" t="s">
        <v>102</v>
      </c>
      <c r="AG180" s="138" t="s">
        <v>102</v>
      </c>
      <c r="AH180" s="138" t="s">
        <v>102</v>
      </c>
      <c r="AI180" s="140" t="s">
        <v>102</v>
      </c>
      <c r="AJ180" s="140" t="s">
        <v>102</v>
      </c>
      <c r="AK180" s="138" t="s">
        <v>102</v>
      </c>
      <c r="AL180" s="141" t="s">
        <v>102</v>
      </c>
      <c r="AM180" s="141" t="s">
        <v>102</v>
      </c>
      <c r="AN180" s="140" t="s">
        <v>102</v>
      </c>
      <c r="AO180" s="138" t="s">
        <v>102</v>
      </c>
      <c r="AP180" s="138" t="s">
        <v>102</v>
      </c>
      <c r="AQ180" s="139"/>
      <c r="AR180" s="138"/>
      <c r="AS180" s="138"/>
      <c r="AT180" s="138"/>
      <c r="AU180" s="138"/>
      <c r="AV180" s="138"/>
    </row>
    <row r="181" spans="1:48">
      <c r="A181" s="143" t="s">
        <v>102</v>
      </c>
      <c r="B181" s="143" t="s">
        <v>102</v>
      </c>
      <c r="C181" s="143" t="s">
        <v>102</v>
      </c>
      <c r="D181" s="142" t="s">
        <v>102</v>
      </c>
      <c r="E181" s="138" t="s">
        <v>102</v>
      </c>
      <c r="F181" s="138" t="s">
        <v>102</v>
      </c>
      <c r="G181" s="138" t="s">
        <v>102</v>
      </c>
      <c r="H181" s="138" t="s">
        <v>102</v>
      </c>
      <c r="I181" s="138" t="s">
        <v>102</v>
      </c>
      <c r="J181" s="138" t="s">
        <v>102</v>
      </c>
      <c r="K181" s="138" t="s">
        <v>102</v>
      </c>
      <c r="L181" s="138" t="s">
        <v>102</v>
      </c>
      <c r="M181" s="138" t="s">
        <v>102</v>
      </c>
      <c r="N181" s="138" t="s">
        <v>102</v>
      </c>
      <c r="O181" s="138" t="s">
        <v>102</v>
      </c>
      <c r="P181" s="138" t="s">
        <v>102</v>
      </c>
      <c r="Q181" s="138" t="s">
        <v>102</v>
      </c>
      <c r="R181" s="138" t="s">
        <v>102</v>
      </c>
      <c r="S181" s="138" t="s">
        <v>102</v>
      </c>
      <c r="T181" s="138" t="s">
        <v>102</v>
      </c>
      <c r="U181" s="138" t="s">
        <v>102</v>
      </c>
      <c r="V181" s="138" t="s">
        <v>102</v>
      </c>
      <c r="W181" s="138" t="s">
        <v>102</v>
      </c>
      <c r="X181" s="138" t="s">
        <v>102</v>
      </c>
      <c r="Y181" s="138" t="s">
        <v>102</v>
      </c>
      <c r="Z181" s="138" t="s">
        <v>102</v>
      </c>
      <c r="AA181" s="138" t="s">
        <v>102</v>
      </c>
      <c r="AB181" s="138" t="s">
        <v>102</v>
      </c>
      <c r="AC181" s="141" t="s">
        <v>102</v>
      </c>
      <c r="AD181" s="138" t="s">
        <v>102</v>
      </c>
      <c r="AE181" s="138" t="s">
        <v>102</v>
      </c>
      <c r="AF181" s="138" t="s">
        <v>102</v>
      </c>
      <c r="AG181" s="138" t="s">
        <v>102</v>
      </c>
      <c r="AH181" s="138" t="s">
        <v>102</v>
      </c>
      <c r="AI181" s="140" t="s">
        <v>102</v>
      </c>
      <c r="AJ181" s="140" t="s">
        <v>102</v>
      </c>
      <c r="AK181" s="138" t="s">
        <v>102</v>
      </c>
      <c r="AL181" s="141" t="s">
        <v>102</v>
      </c>
      <c r="AM181" s="141" t="s">
        <v>102</v>
      </c>
      <c r="AN181" s="140" t="s">
        <v>102</v>
      </c>
      <c r="AO181" s="138" t="s">
        <v>102</v>
      </c>
      <c r="AP181" s="138" t="s">
        <v>102</v>
      </c>
      <c r="AQ181" s="139"/>
      <c r="AR181" s="138"/>
      <c r="AS181" s="138"/>
      <c r="AT181" s="138"/>
      <c r="AU181" s="138"/>
      <c r="AV181" s="138"/>
    </row>
    <row r="182" spans="1:48">
      <c r="A182" s="143" t="s">
        <v>102</v>
      </c>
      <c r="B182" s="143" t="s">
        <v>102</v>
      </c>
      <c r="C182" s="143" t="s">
        <v>102</v>
      </c>
      <c r="D182" s="142" t="s">
        <v>102</v>
      </c>
      <c r="E182" s="138" t="s">
        <v>102</v>
      </c>
      <c r="F182" s="138" t="s">
        <v>102</v>
      </c>
      <c r="G182" s="138" t="s">
        <v>102</v>
      </c>
      <c r="H182" s="138" t="s">
        <v>102</v>
      </c>
      <c r="I182" s="138" t="s">
        <v>102</v>
      </c>
      <c r="J182" s="138" t="s">
        <v>102</v>
      </c>
      <c r="K182" s="138" t="s">
        <v>102</v>
      </c>
      <c r="L182" s="138" t="s">
        <v>102</v>
      </c>
      <c r="M182" s="138" t="s">
        <v>102</v>
      </c>
      <c r="N182" s="138" t="s">
        <v>102</v>
      </c>
      <c r="O182" s="138" t="s">
        <v>102</v>
      </c>
      <c r="P182" s="138" t="s">
        <v>102</v>
      </c>
      <c r="Q182" s="138" t="s">
        <v>102</v>
      </c>
      <c r="R182" s="138" t="s">
        <v>102</v>
      </c>
      <c r="S182" s="138" t="s">
        <v>102</v>
      </c>
      <c r="T182" s="138" t="s">
        <v>102</v>
      </c>
      <c r="U182" s="138" t="s">
        <v>102</v>
      </c>
      <c r="V182" s="138" t="s">
        <v>102</v>
      </c>
      <c r="W182" s="138" t="s">
        <v>102</v>
      </c>
      <c r="X182" s="138" t="s">
        <v>102</v>
      </c>
      <c r="Y182" s="138" t="s">
        <v>102</v>
      </c>
      <c r="Z182" s="138" t="s">
        <v>102</v>
      </c>
      <c r="AA182" s="138" t="s">
        <v>102</v>
      </c>
      <c r="AB182" s="138" t="s">
        <v>102</v>
      </c>
      <c r="AC182" s="141" t="s">
        <v>102</v>
      </c>
      <c r="AD182" s="138" t="s">
        <v>102</v>
      </c>
      <c r="AE182" s="138" t="s">
        <v>102</v>
      </c>
      <c r="AF182" s="138" t="s">
        <v>102</v>
      </c>
      <c r="AG182" s="138" t="s">
        <v>102</v>
      </c>
      <c r="AH182" s="138" t="s">
        <v>102</v>
      </c>
      <c r="AI182" s="140" t="s">
        <v>102</v>
      </c>
      <c r="AJ182" s="140" t="s">
        <v>102</v>
      </c>
      <c r="AK182" s="138" t="s">
        <v>102</v>
      </c>
      <c r="AL182" s="141" t="s">
        <v>102</v>
      </c>
      <c r="AM182" s="141" t="s">
        <v>102</v>
      </c>
      <c r="AN182" s="140" t="s">
        <v>102</v>
      </c>
      <c r="AO182" s="138" t="s">
        <v>102</v>
      </c>
      <c r="AP182" s="138" t="s">
        <v>102</v>
      </c>
      <c r="AQ182" s="139"/>
      <c r="AR182" s="138"/>
      <c r="AS182" s="138"/>
      <c r="AT182" s="138"/>
      <c r="AU182" s="138"/>
      <c r="AV182" s="138"/>
    </row>
    <row r="183" spans="1:48">
      <c r="A183" s="143" t="s">
        <v>102</v>
      </c>
      <c r="B183" s="143" t="s">
        <v>102</v>
      </c>
      <c r="C183" s="143" t="s">
        <v>102</v>
      </c>
      <c r="D183" s="142" t="s">
        <v>102</v>
      </c>
      <c r="E183" s="138" t="s">
        <v>102</v>
      </c>
      <c r="F183" s="138" t="s">
        <v>102</v>
      </c>
      <c r="G183" s="138" t="s">
        <v>102</v>
      </c>
      <c r="H183" s="138" t="s">
        <v>102</v>
      </c>
      <c r="I183" s="138" t="s">
        <v>102</v>
      </c>
      <c r="J183" s="138" t="s">
        <v>102</v>
      </c>
      <c r="K183" s="138" t="s">
        <v>102</v>
      </c>
      <c r="L183" s="138" t="s">
        <v>102</v>
      </c>
      <c r="M183" s="138" t="s">
        <v>102</v>
      </c>
      <c r="N183" s="138" t="s">
        <v>102</v>
      </c>
      <c r="O183" s="138" t="s">
        <v>102</v>
      </c>
      <c r="P183" s="138" t="s">
        <v>102</v>
      </c>
      <c r="Q183" s="138" t="s">
        <v>102</v>
      </c>
      <c r="R183" s="138" t="s">
        <v>102</v>
      </c>
      <c r="S183" s="138" t="s">
        <v>102</v>
      </c>
      <c r="T183" s="138" t="s">
        <v>102</v>
      </c>
      <c r="U183" s="138" t="s">
        <v>102</v>
      </c>
      <c r="V183" s="138" t="s">
        <v>102</v>
      </c>
      <c r="W183" s="138" t="s">
        <v>102</v>
      </c>
      <c r="X183" s="138" t="s">
        <v>102</v>
      </c>
      <c r="Y183" s="138" t="s">
        <v>102</v>
      </c>
      <c r="Z183" s="138" t="s">
        <v>102</v>
      </c>
      <c r="AA183" s="138" t="s">
        <v>102</v>
      </c>
      <c r="AB183" s="138" t="s">
        <v>102</v>
      </c>
      <c r="AC183" s="141" t="s">
        <v>102</v>
      </c>
      <c r="AD183" s="138" t="s">
        <v>102</v>
      </c>
      <c r="AE183" s="138" t="s">
        <v>102</v>
      </c>
      <c r="AF183" s="138" t="s">
        <v>102</v>
      </c>
      <c r="AG183" s="138" t="s">
        <v>102</v>
      </c>
      <c r="AH183" s="138" t="s">
        <v>102</v>
      </c>
      <c r="AI183" s="140" t="s">
        <v>102</v>
      </c>
      <c r="AJ183" s="140" t="s">
        <v>102</v>
      </c>
      <c r="AK183" s="138" t="s">
        <v>102</v>
      </c>
      <c r="AL183" s="141" t="s">
        <v>102</v>
      </c>
      <c r="AM183" s="141" t="s">
        <v>102</v>
      </c>
      <c r="AN183" s="140" t="s">
        <v>102</v>
      </c>
      <c r="AO183" s="138" t="s">
        <v>102</v>
      </c>
      <c r="AP183" s="138" t="s">
        <v>102</v>
      </c>
      <c r="AQ183" s="139"/>
      <c r="AR183" s="138"/>
      <c r="AS183" s="138"/>
      <c r="AT183" s="138"/>
      <c r="AU183" s="138"/>
      <c r="AV183" s="138"/>
    </row>
    <row r="184" spans="1:48">
      <c r="A184" s="143" t="s">
        <v>102</v>
      </c>
      <c r="B184" s="143" t="s">
        <v>102</v>
      </c>
      <c r="C184" s="143" t="s">
        <v>102</v>
      </c>
      <c r="D184" s="142" t="s">
        <v>102</v>
      </c>
      <c r="E184" s="138" t="s">
        <v>102</v>
      </c>
      <c r="F184" s="138" t="s">
        <v>102</v>
      </c>
      <c r="G184" s="138" t="s">
        <v>102</v>
      </c>
      <c r="H184" s="138" t="s">
        <v>102</v>
      </c>
      <c r="I184" s="138" t="s">
        <v>102</v>
      </c>
      <c r="J184" s="138" t="s">
        <v>102</v>
      </c>
      <c r="K184" s="138" t="s">
        <v>102</v>
      </c>
      <c r="L184" s="138" t="s">
        <v>102</v>
      </c>
      <c r="M184" s="138" t="s">
        <v>102</v>
      </c>
      <c r="N184" s="138" t="s">
        <v>102</v>
      </c>
      <c r="O184" s="138" t="s">
        <v>102</v>
      </c>
      <c r="P184" s="138" t="s">
        <v>102</v>
      </c>
      <c r="Q184" s="138" t="s">
        <v>102</v>
      </c>
      <c r="R184" s="138" t="s">
        <v>102</v>
      </c>
      <c r="S184" s="138" t="s">
        <v>102</v>
      </c>
      <c r="T184" s="138" t="s">
        <v>102</v>
      </c>
      <c r="U184" s="138" t="s">
        <v>102</v>
      </c>
      <c r="V184" s="138" t="s">
        <v>102</v>
      </c>
      <c r="W184" s="138" t="s">
        <v>102</v>
      </c>
      <c r="X184" s="138" t="s">
        <v>102</v>
      </c>
      <c r="Y184" s="138" t="s">
        <v>102</v>
      </c>
      <c r="Z184" s="138" t="s">
        <v>102</v>
      </c>
      <c r="AA184" s="138" t="s">
        <v>102</v>
      </c>
      <c r="AB184" s="138" t="s">
        <v>102</v>
      </c>
      <c r="AC184" s="141" t="s">
        <v>102</v>
      </c>
      <c r="AD184" s="138" t="s">
        <v>102</v>
      </c>
      <c r="AE184" s="138" t="s">
        <v>102</v>
      </c>
      <c r="AF184" s="138" t="s">
        <v>102</v>
      </c>
      <c r="AG184" s="138" t="s">
        <v>102</v>
      </c>
      <c r="AH184" s="138" t="s">
        <v>102</v>
      </c>
      <c r="AI184" s="140" t="s">
        <v>102</v>
      </c>
      <c r="AJ184" s="140" t="s">
        <v>102</v>
      </c>
      <c r="AK184" s="138" t="s">
        <v>102</v>
      </c>
      <c r="AL184" s="141" t="s">
        <v>102</v>
      </c>
      <c r="AM184" s="141" t="s">
        <v>102</v>
      </c>
      <c r="AN184" s="140" t="s">
        <v>102</v>
      </c>
      <c r="AO184" s="138" t="s">
        <v>102</v>
      </c>
      <c r="AP184" s="138" t="s">
        <v>102</v>
      </c>
      <c r="AQ184" s="139"/>
      <c r="AR184" s="138"/>
      <c r="AS184" s="138"/>
      <c r="AT184" s="138"/>
      <c r="AU184" s="138"/>
      <c r="AV184" s="138"/>
    </row>
    <row r="185" spans="1:48">
      <c r="A185" s="143" t="s">
        <v>102</v>
      </c>
      <c r="B185" s="143" t="s">
        <v>102</v>
      </c>
      <c r="C185" s="143" t="s">
        <v>102</v>
      </c>
      <c r="D185" s="142" t="s">
        <v>102</v>
      </c>
      <c r="E185" s="138" t="s">
        <v>102</v>
      </c>
      <c r="F185" s="138" t="s">
        <v>102</v>
      </c>
      <c r="G185" s="138" t="s">
        <v>102</v>
      </c>
      <c r="H185" s="138" t="s">
        <v>102</v>
      </c>
      <c r="I185" s="138" t="s">
        <v>102</v>
      </c>
      <c r="J185" s="138" t="s">
        <v>102</v>
      </c>
      <c r="K185" s="138" t="s">
        <v>102</v>
      </c>
      <c r="L185" s="138" t="s">
        <v>102</v>
      </c>
      <c r="M185" s="138" t="s">
        <v>102</v>
      </c>
      <c r="N185" s="138" t="s">
        <v>102</v>
      </c>
      <c r="O185" s="138" t="s">
        <v>102</v>
      </c>
      <c r="P185" s="138" t="s">
        <v>102</v>
      </c>
      <c r="Q185" s="138" t="s">
        <v>102</v>
      </c>
      <c r="R185" s="138" t="s">
        <v>102</v>
      </c>
      <c r="S185" s="138" t="s">
        <v>102</v>
      </c>
      <c r="T185" s="138" t="s">
        <v>102</v>
      </c>
      <c r="U185" s="138" t="s">
        <v>102</v>
      </c>
      <c r="V185" s="138" t="s">
        <v>102</v>
      </c>
      <c r="W185" s="138" t="s">
        <v>102</v>
      </c>
      <c r="X185" s="138" t="s">
        <v>102</v>
      </c>
      <c r="Y185" s="138" t="s">
        <v>102</v>
      </c>
      <c r="Z185" s="138" t="s">
        <v>102</v>
      </c>
      <c r="AA185" s="138" t="s">
        <v>102</v>
      </c>
      <c r="AB185" s="138" t="s">
        <v>102</v>
      </c>
      <c r="AC185" s="141" t="s">
        <v>102</v>
      </c>
      <c r="AD185" s="138" t="s">
        <v>102</v>
      </c>
      <c r="AE185" s="138" t="s">
        <v>102</v>
      </c>
      <c r="AF185" s="138" t="s">
        <v>102</v>
      </c>
      <c r="AG185" s="138" t="s">
        <v>102</v>
      </c>
      <c r="AH185" s="138" t="s">
        <v>102</v>
      </c>
      <c r="AI185" s="140" t="s">
        <v>102</v>
      </c>
      <c r="AJ185" s="140" t="s">
        <v>102</v>
      </c>
      <c r="AK185" s="138" t="s">
        <v>102</v>
      </c>
      <c r="AL185" s="141" t="s">
        <v>102</v>
      </c>
      <c r="AM185" s="141" t="s">
        <v>102</v>
      </c>
      <c r="AN185" s="140" t="s">
        <v>102</v>
      </c>
      <c r="AO185" s="138" t="s">
        <v>102</v>
      </c>
      <c r="AP185" s="138" t="s">
        <v>102</v>
      </c>
      <c r="AQ185" s="139"/>
      <c r="AR185" s="138"/>
      <c r="AS185" s="138"/>
      <c r="AT185" s="138"/>
      <c r="AU185" s="138"/>
      <c r="AV185" s="138"/>
    </row>
    <row r="186" spans="1:48">
      <c r="A186" s="143" t="s">
        <v>102</v>
      </c>
      <c r="B186" s="143" t="s">
        <v>102</v>
      </c>
      <c r="C186" s="143" t="s">
        <v>102</v>
      </c>
      <c r="D186" s="142" t="s">
        <v>102</v>
      </c>
      <c r="E186" s="138" t="s">
        <v>102</v>
      </c>
      <c r="F186" s="138" t="s">
        <v>102</v>
      </c>
      <c r="G186" s="138" t="s">
        <v>102</v>
      </c>
      <c r="H186" s="138" t="s">
        <v>102</v>
      </c>
      <c r="I186" s="138" t="s">
        <v>102</v>
      </c>
      <c r="J186" s="138" t="s">
        <v>102</v>
      </c>
      <c r="K186" s="138" t="s">
        <v>102</v>
      </c>
      <c r="L186" s="138" t="s">
        <v>102</v>
      </c>
      <c r="M186" s="138" t="s">
        <v>102</v>
      </c>
      <c r="N186" s="138" t="s">
        <v>102</v>
      </c>
      <c r="O186" s="138" t="s">
        <v>102</v>
      </c>
      <c r="P186" s="138" t="s">
        <v>102</v>
      </c>
      <c r="Q186" s="138" t="s">
        <v>102</v>
      </c>
      <c r="R186" s="138" t="s">
        <v>102</v>
      </c>
      <c r="S186" s="138" t="s">
        <v>102</v>
      </c>
      <c r="T186" s="138" t="s">
        <v>102</v>
      </c>
      <c r="U186" s="138" t="s">
        <v>102</v>
      </c>
      <c r="V186" s="138" t="s">
        <v>102</v>
      </c>
      <c r="W186" s="138" t="s">
        <v>102</v>
      </c>
      <c r="X186" s="138" t="s">
        <v>102</v>
      </c>
      <c r="Y186" s="138" t="s">
        <v>102</v>
      </c>
      <c r="Z186" s="138" t="s">
        <v>102</v>
      </c>
      <c r="AA186" s="138" t="s">
        <v>102</v>
      </c>
      <c r="AB186" s="138" t="s">
        <v>102</v>
      </c>
      <c r="AC186" s="141" t="s">
        <v>102</v>
      </c>
      <c r="AD186" s="138" t="s">
        <v>102</v>
      </c>
      <c r="AE186" s="138" t="s">
        <v>102</v>
      </c>
      <c r="AF186" s="138" t="s">
        <v>102</v>
      </c>
      <c r="AG186" s="138" t="s">
        <v>102</v>
      </c>
      <c r="AH186" s="138" t="s">
        <v>102</v>
      </c>
      <c r="AI186" s="140" t="s">
        <v>102</v>
      </c>
      <c r="AJ186" s="140" t="s">
        <v>102</v>
      </c>
      <c r="AK186" s="138" t="s">
        <v>102</v>
      </c>
      <c r="AL186" s="141" t="s">
        <v>102</v>
      </c>
      <c r="AM186" s="141" t="s">
        <v>102</v>
      </c>
      <c r="AN186" s="140" t="s">
        <v>102</v>
      </c>
      <c r="AO186" s="138" t="s">
        <v>102</v>
      </c>
      <c r="AP186" s="138" t="s">
        <v>102</v>
      </c>
      <c r="AQ186" s="139"/>
      <c r="AR186" s="138"/>
      <c r="AS186" s="138"/>
      <c r="AT186" s="138"/>
      <c r="AU186" s="138"/>
      <c r="AV186" s="138"/>
    </row>
    <row r="187" spans="1:48">
      <c r="A187" s="143" t="s">
        <v>102</v>
      </c>
      <c r="B187" s="143" t="s">
        <v>102</v>
      </c>
      <c r="C187" s="143" t="s">
        <v>102</v>
      </c>
      <c r="D187" s="142" t="s">
        <v>102</v>
      </c>
      <c r="E187" s="138" t="s">
        <v>102</v>
      </c>
      <c r="F187" s="138" t="s">
        <v>102</v>
      </c>
      <c r="G187" s="138" t="s">
        <v>102</v>
      </c>
      <c r="H187" s="138" t="s">
        <v>102</v>
      </c>
      <c r="I187" s="138" t="s">
        <v>102</v>
      </c>
      <c r="J187" s="138" t="s">
        <v>102</v>
      </c>
      <c r="K187" s="138" t="s">
        <v>102</v>
      </c>
      <c r="L187" s="138" t="s">
        <v>102</v>
      </c>
      <c r="M187" s="138" t="s">
        <v>102</v>
      </c>
      <c r="N187" s="138" t="s">
        <v>102</v>
      </c>
      <c r="O187" s="138" t="s">
        <v>102</v>
      </c>
      <c r="P187" s="138" t="s">
        <v>102</v>
      </c>
      <c r="Q187" s="138" t="s">
        <v>102</v>
      </c>
      <c r="R187" s="138" t="s">
        <v>102</v>
      </c>
      <c r="S187" s="138" t="s">
        <v>102</v>
      </c>
      <c r="T187" s="138" t="s">
        <v>102</v>
      </c>
      <c r="U187" s="138" t="s">
        <v>102</v>
      </c>
      <c r="V187" s="138" t="s">
        <v>102</v>
      </c>
      <c r="W187" s="138" t="s">
        <v>102</v>
      </c>
      <c r="X187" s="138" t="s">
        <v>102</v>
      </c>
      <c r="Y187" s="138" t="s">
        <v>102</v>
      </c>
      <c r="Z187" s="138" t="s">
        <v>102</v>
      </c>
      <c r="AA187" s="138" t="s">
        <v>102</v>
      </c>
      <c r="AB187" s="138" t="s">
        <v>102</v>
      </c>
      <c r="AC187" s="141" t="s">
        <v>102</v>
      </c>
      <c r="AD187" s="138" t="s">
        <v>102</v>
      </c>
      <c r="AE187" s="138" t="s">
        <v>102</v>
      </c>
      <c r="AF187" s="138" t="s">
        <v>102</v>
      </c>
      <c r="AG187" s="138" t="s">
        <v>102</v>
      </c>
      <c r="AH187" s="138" t="s">
        <v>102</v>
      </c>
      <c r="AI187" s="140" t="s">
        <v>102</v>
      </c>
      <c r="AJ187" s="140" t="s">
        <v>102</v>
      </c>
      <c r="AK187" s="138" t="s">
        <v>102</v>
      </c>
      <c r="AL187" s="141" t="s">
        <v>102</v>
      </c>
      <c r="AM187" s="141" t="s">
        <v>102</v>
      </c>
      <c r="AN187" s="140" t="s">
        <v>102</v>
      </c>
      <c r="AO187" s="138" t="s">
        <v>102</v>
      </c>
      <c r="AP187" s="138" t="s">
        <v>102</v>
      </c>
      <c r="AQ187" s="139"/>
      <c r="AR187" s="138"/>
      <c r="AS187" s="138"/>
      <c r="AT187" s="138"/>
      <c r="AU187" s="138"/>
      <c r="AV187" s="138"/>
    </row>
    <row r="188" spans="1:48">
      <c r="A188" s="143" t="s">
        <v>102</v>
      </c>
      <c r="B188" s="143" t="s">
        <v>102</v>
      </c>
      <c r="C188" s="143" t="s">
        <v>102</v>
      </c>
      <c r="D188" s="142" t="s">
        <v>102</v>
      </c>
      <c r="E188" s="138" t="s">
        <v>102</v>
      </c>
      <c r="F188" s="138" t="s">
        <v>102</v>
      </c>
      <c r="G188" s="138" t="s">
        <v>102</v>
      </c>
      <c r="H188" s="138" t="s">
        <v>102</v>
      </c>
      <c r="I188" s="138" t="s">
        <v>102</v>
      </c>
      <c r="J188" s="138" t="s">
        <v>102</v>
      </c>
      <c r="K188" s="138" t="s">
        <v>102</v>
      </c>
      <c r="L188" s="138" t="s">
        <v>102</v>
      </c>
      <c r="M188" s="138" t="s">
        <v>102</v>
      </c>
      <c r="N188" s="138" t="s">
        <v>102</v>
      </c>
      <c r="O188" s="138" t="s">
        <v>102</v>
      </c>
      <c r="P188" s="138" t="s">
        <v>102</v>
      </c>
      <c r="Q188" s="138" t="s">
        <v>102</v>
      </c>
      <c r="R188" s="138" t="s">
        <v>102</v>
      </c>
      <c r="S188" s="138" t="s">
        <v>102</v>
      </c>
      <c r="T188" s="138" t="s">
        <v>102</v>
      </c>
      <c r="U188" s="138" t="s">
        <v>102</v>
      </c>
      <c r="V188" s="138" t="s">
        <v>102</v>
      </c>
      <c r="W188" s="138" t="s">
        <v>102</v>
      </c>
      <c r="X188" s="138" t="s">
        <v>102</v>
      </c>
      <c r="Y188" s="138" t="s">
        <v>102</v>
      </c>
      <c r="Z188" s="138" t="s">
        <v>102</v>
      </c>
      <c r="AA188" s="138" t="s">
        <v>102</v>
      </c>
      <c r="AB188" s="138" t="s">
        <v>102</v>
      </c>
      <c r="AC188" s="141" t="s">
        <v>102</v>
      </c>
      <c r="AD188" s="138" t="s">
        <v>102</v>
      </c>
      <c r="AE188" s="138" t="s">
        <v>102</v>
      </c>
      <c r="AF188" s="138" t="s">
        <v>102</v>
      </c>
      <c r="AG188" s="138" t="s">
        <v>102</v>
      </c>
      <c r="AH188" s="138" t="s">
        <v>102</v>
      </c>
      <c r="AI188" s="140" t="s">
        <v>102</v>
      </c>
      <c r="AJ188" s="140" t="s">
        <v>102</v>
      </c>
      <c r="AK188" s="138" t="s">
        <v>102</v>
      </c>
      <c r="AL188" s="141" t="s">
        <v>102</v>
      </c>
      <c r="AM188" s="141" t="s">
        <v>102</v>
      </c>
      <c r="AN188" s="140" t="s">
        <v>102</v>
      </c>
      <c r="AO188" s="138" t="s">
        <v>102</v>
      </c>
      <c r="AP188" s="138" t="s">
        <v>102</v>
      </c>
      <c r="AQ188" s="139"/>
      <c r="AR188" s="138"/>
      <c r="AS188" s="138"/>
      <c r="AT188" s="138"/>
      <c r="AU188" s="138"/>
      <c r="AV188" s="138"/>
    </row>
    <row r="189" spans="1:48">
      <c r="A189" s="143" t="s">
        <v>102</v>
      </c>
      <c r="B189" s="143" t="s">
        <v>102</v>
      </c>
      <c r="C189" s="143" t="s">
        <v>102</v>
      </c>
      <c r="D189" s="142" t="s">
        <v>102</v>
      </c>
      <c r="E189" s="138" t="s">
        <v>102</v>
      </c>
      <c r="F189" s="138" t="s">
        <v>102</v>
      </c>
      <c r="G189" s="138" t="s">
        <v>102</v>
      </c>
      <c r="H189" s="138" t="s">
        <v>102</v>
      </c>
      <c r="I189" s="138" t="s">
        <v>102</v>
      </c>
      <c r="J189" s="138" t="s">
        <v>102</v>
      </c>
      <c r="K189" s="138" t="s">
        <v>102</v>
      </c>
      <c r="L189" s="138" t="s">
        <v>102</v>
      </c>
      <c r="M189" s="138" t="s">
        <v>102</v>
      </c>
      <c r="N189" s="138" t="s">
        <v>102</v>
      </c>
      <c r="O189" s="138" t="s">
        <v>102</v>
      </c>
      <c r="P189" s="138" t="s">
        <v>102</v>
      </c>
      <c r="Q189" s="138" t="s">
        <v>102</v>
      </c>
      <c r="R189" s="138" t="s">
        <v>102</v>
      </c>
      <c r="S189" s="138" t="s">
        <v>102</v>
      </c>
      <c r="T189" s="138" t="s">
        <v>102</v>
      </c>
      <c r="U189" s="138" t="s">
        <v>102</v>
      </c>
      <c r="V189" s="138" t="s">
        <v>102</v>
      </c>
      <c r="W189" s="138" t="s">
        <v>102</v>
      </c>
      <c r="X189" s="138" t="s">
        <v>102</v>
      </c>
      <c r="Y189" s="138" t="s">
        <v>102</v>
      </c>
      <c r="Z189" s="138" t="s">
        <v>102</v>
      </c>
      <c r="AA189" s="138" t="s">
        <v>102</v>
      </c>
      <c r="AB189" s="138" t="s">
        <v>102</v>
      </c>
      <c r="AC189" s="141" t="s">
        <v>102</v>
      </c>
      <c r="AD189" s="138" t="s">
        <v>102</v>
      </c>
      <c r="AE189" s="138" t="s">
        <v>102</v>
      </c>
      <c r="AF189" s="138" t="s">
        <v>102</v>
      </c>
      <c r="AG189" s="138" t="s">
        <v>102</v>
      </c>
      <c r="AH189" s="138" t="s">
        <v>102</v>
      </c>
      <c r="AI189" s="140" t="s">
        <v>102</v>
      </c>
      <c r="AJ189" s="140" t="s">
        <v>102</v>
      </c>
      <c r="AK189" s="138" t="s">
        <v>102</v>
      </c>
      <c r="AL189" s="141" t="s">
        <v>102</v>
      </c>
      <c r="AM189" s="141" t="s">
        <v>102</v>
      </c>
      <c r="AN189" s="140" t="s">
        <v>102</v>
      </c>
      <c r="AO189" s="138" t="s">
        <v>102</v>
      </c>
      <c r="AP189" s="138" t="s">
        <v>102</v>
      </c>
      <c r="AQ189" s="139"/>
      <c r="AR189" s="138"/>
      <c r="AS189" s="138"/>
      <c r="AT189" s="138"/>
      <c r="AU189" s="138"/>
      <c r="AV189" s="138"/>
    </row>
    <row r="190" spans="1:48">
      <c r="A190" s="143" t="s">
        <v>102</v>
      </c>
      <c r="B190" s="143" t="s">
        <v>102</v>
      </c>
      <c r="C190" s="143" t="s">
        <v>102</v>
      </c>
      <c r="D190" s="142" t="s">
        <v>102</v>
      </c>
      <c r="E190" s="138" t="s">
        <v>102</v>
      </c>
      <c r="F190" s="138" t="s">
        <v>102</v>
      </c>
      <c r="G190" s="138" t="s">
        <v>102</v>
      </c>
      <c r="H190" s="138" t="s">
        <v>102</v>
      </c>
      <c r="I190" s="138" t="s">
        <v>102</v>
      </c>
      <c r="J190" s="138" t="s">
        <v>102</v>
      </c>
      <c r="K190" s="138" t="s">
        <v>102</v>
      </c>
      <c r="L190" s="138" t="s">
        <v>102</v>
      </c>
      <c r="M190" s="138" t="s">
        <v>102</v>
      </c>
      <c r="N190" s="138" t="s">
        <v>102</v>
      </c>
      <c r="O190" s="138" t="s">
        <v>102</v>
      </c>
      <c r="P190" s="138" t="s">
        <v>102</v>
      </c>
      <c r="Q190" s="138" t="s">
        <v>102</v>
      </c>
      <c r="R190" s="138" t="s">
        <v>102</v>
      </c>
      <c r="S190" s="138" t="s">
        <v>102</v>
      </c>
      <c r="T190" s="138" t="s">
        <v>102</v>
      </c>
      <c r="U190" s="138" t="s">
        <v>102</v>
      </c>
      <c r="V190" s="138" t="s">
        <v>102</v>
      </c>
      <c r="W190" s="138" t="s">
        <v>102</v>
      </c>
      <c r="X190" s="138" t="s">
        <v>102</v>
      </c>
      <c r="Y190" s="138" t="s">
        <v>102</v>
      </c>
      <c r="Z190" s="138" t="s">
        <v>102</v>
      </c>
      <c r="AA190" s="138" t="s">
        <v>102</v>
      </c>
      <c r="AB190" s="138" t="s">
        <v>102</v>
      </c>
      <c r="AC190" s="141" t="s">
        <v>102</v>
      </c>
      <c r="AD190" s="138" t="s">
        <v>102</v>
      </c>
      <c r="AE190" s="138" t="s">
        <v>102</v>
      </c>
      <c r="AF190" s="138" t="s">
        <v>102</v>
      </c>
      <c r="AG190" s="138" t="s">
        <v>102</v>
      </c>
      <c r="AH190" s="138" t="s">
        <v>102</v>
      </c>
      <c r="AI190" s="140" t="s">
        <v>102</v>
      </c>
      <c r="AJ190" s="140" t="s">
        <v>102</v>
      </c>
      <c r="AK190" s="138" t="s">
        <v>102</v>
      </c>
      <c r="AL190" s="141" t="s">
        <v>102</v>
      </c>
      <c r="AM190" s="141" t="s">
        <v>102</v>
      </c>
      <c r="AN190" s="140" t="s">
        <v>102</v>
      </c>
      <c r="AO190" s="138" t="s">
        <v>102</v>
      </c>
      <c r="AP190" s="138" t="s">
        <v>102</v>
      </c>
      <c r="AQ190" s="139"/>
      <c r="AR190" s="138"/>
      <c r="AS190" s="138"/>
      <c r="AT190" s="138"/>
      <c r="AU190" s="138"/>
      <c r="AV190" s="138"/>
    </row>
    <row r="191" spans="1:48">
      <c r="A191" s="143" t="s">
        <v>102</v>
      </c>
      <c r="B191" s="143" t="s">
        <v>102</v>
      </c>
      <c r="C191" s="143" t="s">
        <v>102</v>
      </c>
      <c r="D191" s="142" t="s">
        <v>102</v>
      </c>
      <c r="E191" s="138" t="s">
        <v>102</v>
      </c>
      <c r="F191" s="138" t="s">
        <v>102</v>
      </c>
      <c r="G191" s="138" t="s">
        <v>102</v>
      </c>
      <c r="H191" s="138" t="s">
        <v>102</v>
      </c>
      <c r="I191" s="138" t="s">
        <v>102</v>
      </c>
      <c r="J191" s="138" t="s">
        <v>102</v>
      </c>
      <c r="K191" s="138" t="s">
        <v>102</v>
      </c>
      <c r="L191" s="138" t="s">
        <v>102</v>
      </c>
      <c r="M191" s="138" t="s">
        <v>102</v>
      </c>
      <c r="N191" s="138" t="s">
        <v>102</v>
      </c>
      <c r="O191" s="138" t="s">
        <v>102</v>
      </c>
      <c r="P191" s="138" t="s">
        <v>102</v>
      </c>
      <c r="Q191" s="138" t="s">
        <v>102</v>
      </c>
      <c r="R191" s="138" t="s">
        <v>102</v>
      </c>
      <c r="S191" s="138" t="s">
        <v>102</v>
      </c>
      <c r="T191" s="138" t="s">
        <v>102</v>
      </c>
      <c r="U191" s="138" t="s">
        <v>102</v>
      </c>
      <c r="V191" s="138" t="s">
        <v>102</v>
      </c>
      <c r="W191" s="138" t="s">
        <v>102</v>
      </c>
      <c r="X191" s="138" t="s">
        <v>102</v>
      </c>
      <c r="Y191" s="138" t="s">
        <v>102</v>
      </c>
      <c r="Z191" s="138" t="s">
        <v>102</v>
      </c>
      <c r="AA191" s="138" t="s">
        <v>102</v>
      </c>
      <c r="AB191" s="138" t="s">
        <v>102</v>
      </c>
      <c r="AC191" s="141" t="s">
        <v>102</v>
      </c>
      <c r="AD191" s="138" t="s">
        <v>102</v>
      </c>
      <c r="AE191" s="138" t="s">
        <v>102</v>
      </c>
      <c r="AF191" s="138" t="s">
        <v>102</v>
      </c>
      <c r="AG191" s="138" t="s">
        <v>102</v>
      </c>
      <c r="AH191" s="138" t="s">
        <v>102</v>
      </c>
      <c r="AI191" s="140" t="s">
        <v>102</v>
      </c>
      <c r="AJ191" s="140" t="s">
        <v>102</v>
      </c>
      <c r="AK191" s="138" t="s">
        <v>102</v>
      </c>
      <c r="AL191" s="141" t="s">
        <v>102</v>
      </c>
      <c r="AM191" s="141" t="s">
        <v>102</v>
      </c>
      <c r="AN191" s="140" t="s">
        <v>102</v>
      </c>
      <c r="AO191" s="138" t="s">
        <v>102</v>
      </c>
      <c r="AP191" s="138" t="s">
        <v>102</v>
      </c>
      <c r="AQ191" s="139"/>
      <c r="AR191" s="138"/>
      <c r="AS191" s="138"/>
      <c r="AT191" s="138"/>
      <c r="AU191" s="138"/>
      <c r="AV191" s="138"/>
    </row>
    <row r="192" spans="1:48">
      <c r="A192" s="143" t="s">
        <v>102</v>
      </c>
      <c r="B192" s="143" t="s">
        <v>102</v>
      </c>
      <c r="C192" s="143" t="s">
        <v>102</v>
      </c>
      <c r="D192" s="142" t="s">
        <v>102</v>
      </c>
      <c r="E192" s="138" t="s">
        <v>102</v>
      </c>
      <c r="F192" s="138" t="s">
        <v>102</v>
      </c>
      <c r="G192" s="138" t="s">
        <v>102</v>
      </c>
      <c r="H192" s="138" t="s">
        <v>102</v>
      </c>
      <c r="I192" s="138" t="s">
        <v>102</v>
      </c>
      <c r="J192" s="138" t="s">
        <v>102</v>
      </c>
      <c r="K192" s="138" t="s">
        <v>102</v>
      </c>
      <c r="L192" s="138" t="s">
        <v>102</v>
      </c>
      <c r="M192" s="138" t="s">
        <v>102</v>
      </c>
      <c r="N192" s="138" t="s">
        <v>102</v>
      </c>
      <c r="O192" s="138" t="s">
        <v>102</v>
      </c>
      <c r="P192" s="138" t="s">
        <v>102</v>
      </c>
      <c r="Q192" s="138" t="s">
        <v>102</v>
      </c>
      <c r="R192" s="138" t="s">
        <v>102</v>
      </c>
      <c r="S192" s="138" t="s">
        <v>102</v>
      </c>
      <c r="T192" s="138" t="s">
        <v>102</v>
      </c>
      <c r="U192" s="138" t="s">
        <v>102</v>
      </c>
      <c r="V192" s="138" t="s">
        <v>102</v>
      </c>
      <c r="W192" s="138" t="s">
        <v>102</v>
      </c>
      <c r="X192" s="138" t="s">
        <v>102</v>
      </c>
      <c r="Y192" s="138" t="s">
        <v>102</v>
      </c>
      <c r="Z192" s="138" t="s">
        <v>102</v>
      </c>
      <c r="AA192" s="138" t="s">
        <v>102</v>
      </c>
      <c r="AB192" s="138" t="s">
        <v>102</v>
      </c>
      <c r="AC192" s="141" t="s">
        <v>102</v>
      </c>
      <c r="AD192" s="138" t="s">
        <v>102</v>
      </c>
      <c r="AE192" s="138" t="s">
        <v>102</v>
      </c>
      <c r="AF192" s="138" t="s">
        <v>102</v>
      </c>
      <c r="AG192" s="138" t="s">
        <v>102</v>
      </c>
      <c r="AH192" s="138" t="s">
        <v>102</v>
      </c>
      <c r="AI192" s="140" t="s">
        <v>102</v>
      </c>
      <c r="AJ192" s="140" t="s">
        <v>102</v>
      </c>
      <c r="AK192" s="138" t="s">
        <v>102</v>
      </c>
      <c r="AL192" s="141" t="s">
        <v>102</v>
      </c>
      <c r="AM192" s="141" t="s">
        <v>102</v>
      </c>
      <c r="AN192" s="140" t="s">
        <v>102</v>
      </c>
      <c r="AO192" s="138" t="s">
        <v>102</v>
      </c>
      <c r="AP192" s="138" t="s">
        <v>102</v>
      </c>
      <c r="AQ192" s="139"/>
      <c r="AR192" s="138"/>
      <c r="AS192" s="138"/>
      <c r="AT192" s="138"/>
      <c r="AU192" s="138"/>
      <c r="AV192" s="138"/>
    </row>
    <row r="193" spans="1:48">
      <c r="A193" s="143" t="s">
        <v>102</v>
      </c>
      <c r="B193" s="143" t="s">
        <v>102</v>
      </c>
      <c r="C193" s="143" t="s">
        <v>102</v>
      </c>
      <c r="D193" s="142" t="s">
        <v>102</v>
      </c>
      <c r="E193" s="138" t="s">
        <v>102</v>
      </c>
      <c r="F193" s="138" t="s">
        <v>102</v>
      </c>
      <c r="G193" s="138" t="s">
        <v>102</v>
      </c>
      <c r="H193" s="138" t="s">
        <v>102</v>
      </c>
      <c r="I193" s="138" t="s">
        <v>102</v>
      </c>
      <c r="J193" s="138" t="s">
        <v>102</v>
      </c>
      <c r="K193" s="138" t="s">
        <v>102</v>
      </c>
      <c r="L193" s="138" t="s">
        <v>102</v>
      </c>
      <c r="M193" s="138" t="s">
        <v>102</v>
      </c>
      <c r="N193" s="138" t="s">
        <v>102</v>
      </c>
      <c r="O193" s="138" t="s">
        <v>102</v>
      </c>
      <c r="P193" s="138" t="s">
        <v>102</v>
      </c>
      <c r="Q193" s="138" t="s">
        <v>102</v>
      </c>
      <c r="R193" s="138" t="s">
        <v>102</v>
      </c>
      <c r="S193" s="138" t="s">
        <v>102</v>
      </c>
      <c r="T193" s="138" t="s">
        <v>102</v>
      </c>
      <c r="U193" s="138" t="s">
        <v>102</v>
      </c>
      <c r="V193" s="138" t="s">
        <v>102</v>
      </c>
      <c r="W193" s="138" t="s">
        <v>102</v>
      </c>
      <c r="X193" s="138" t="s">
        <v>102</v>
      </c>
      <c r="Y193" s="138" t="s">
        <v>102</v>
      </c>
      <c r="Z193" s="138" t="s">
        <v>102</v>
      </c>
      <c r="AA193" s="138" t="s">
        <v>102</v>
      </c>
      <c r="AB193" s="138" t="s">
        <v>102</v>
      </c>
      <c r="AC193" s="141" t="s">
        <v>102</v>
      </c>
      <c r="AD193" s="138" t="s">
        <v>102</v>
      </c>
      <c r="AE193" s="138" t="s">
        <v>102</v>
      </c>
      <c r="AF193" s="138" t="s">
        <v>102</v>
      </c>
      <c r="AG193" s="138" t="s">
        <v>102</v>
      </c>
      <c r="AH193" s="138" t="s">
        <v>102</v>
      </c>
      <c r="AI193" s="140" t="s">
        <v>102</v>
      </c>
      <c r="AJ193" s="140" t="s">
        <v>102</v>
      </c>
      <c r="AK193" s="138" t="s">
        <v>102</v>
      </c>
      <c r="AL193" s="141" t="s">
        <v>102</v>
      </c>
      <c r="AM193" s="141" t="s">
        <v>102</v>
      </c>
      <c r="AN193" s="140" t="s">
        <v>102</v>
      </c>
      <c r="AO193" s="138" t="s">
        <v>102</v>
      </c>
      <c r="AP193" s="138" t="s">
        <v>102</v>
      </c>
      <c r="AQ193" s="139"/>
      <c r="AR193" s="138"/>
      <c r="AS193" s="138"/>
      <c r="AT193" s="138"/>
      <c r="AU193" s="138"/>
      <c r="AV193" s="138"/>
    </row>
    <row r="194" spans="1:48">
      <c r="A194" s="143" t="s">
        <v>102</v>
      </c>
      <c r="B194" s="143" t="s">
        <v>102</v>
      </c>
      <c r="C194" s="143" t="s">
        <v>102</v>
      </c>
      <c r="D194" s="142" t="s">
        <v>102</v>
      </c>
      <c r="E194" s="138" t="s">
        <v>102</v>
      </c>
      <c r="F194" s="138" t="s">
        <v>102</v>
      </c>
      <c r="G194" s="138" t="s">
        <v>102</v>
      </c>
      <c r="H194" s="138" t="s">
        <v>102</v>
      </c>
      <c r="I194" s="138" t="s">
        <v>102</v>
      </c>
      <c r="J194" s="138" t="s">
        <v>102</v>
      </c>
      <c r="K194" s="138" t="s">
        <v>102</v>
      </c>
      <c r="L194" s="138" t="s">
        <v>102</v>
      </c>
      <c r="M194" s="138" t="s">
        <v>102</v>
      </c>
      <c r="N194" s="138" t="s">
        <v>102</v>
      </c>
      <c r="O194" s="138" t="s">
        <v>102</v>
      </c>
      <c r="P194" s="138" t="s">
        <v>102</v>
      </c>
      <c r="Q194" s="138" t="s">
        <v>102</v>
      </c>
      <c r="R194" s="138" t="s">
        <v>102</v>
      </c>
      <c r="S194" s="138" t="s">
        <v>102</v>
      </c>
      <c r="T194" s="138" t="s">
        <v>102</v>
      </c>
      <c r="U194" s="138" t="s">
        <v>102</v>
      </c>
      <c r="V194" s="138" t="s">
        <v>102</v>
      </c>
      <c r="W194" s="138" t="s">
        <v>102</v>
      </c>
      <c r="X194" s="138" t="s">
        <v>102</v>
      </c>
      <c r="Y194" s="138" t="s">
        <v>102</v>
      </c>
      <c r="Z194" s="138" t="s">
        <v>102</v>
      </c>
      <c r="AA194" s="138" t="s">
        <v>102</v>
      </c>
      <c r="AB194" s="138" t="s">
        <v>102</v>
      </c>
      <c r="AC194" s="141" t="s">
        <v>102</v>
      </c>
      <c r="AD194" s="138" t="s">
        <v>102</v>
      </c>
      <c r="AE194" s="138" t="s">
        <v>102</v>
      </c>
      <c r="AF194" s="138" t="s">
        <v>102</v>
      </c>
      <c r="AG194" s="138" t="s">
        <v>102</v>
      </c>
      <c r="AH194" s="138" t="s">
        <v>102</v>
      </c>
      <c r="AI194" s="140" t="s">
        <v>102</v>
      </c>
      <c r="AJ194" s="140" t="s">
        <v>102</v>
      </c>
      <c r="AK194" s="138" t="s">
        <v>102</v>
      </c>
      <c r="AL194" s="141" t="s">
        <v>102</v>
      </c>
      <c r="AM194" s="141" t="s">
        <v>102</v>
      </c>
      <c r="AN194" s="140" t="s">
        <v>102</v>
      </c>
      <c r="AO194" s="138" t="s">
        <v>102</v>
      </c>
      <c r="AP194" s="138" t="s">
        <v>102</v>
      </c>
      <c r="AQ194" s="139"/>
      <c r="AR194" s="138"/>
      <c r="AS194" s="138"/>
      <c r="AT194" s="138"/>
      <c r="AU194" s="138"/>
      <c r="AV194" s="138"/>
    </row>
    <row r="195" spans="1:48">
      <c r="A195" s="143" t="s">
        <v>102</v>
      </c>
      <c r="B195" s="143" t="s">
        <v>102</v>
      </c>
      <c r="C195" s="143" t="s">
        <v>102</v>
      </c>
      <c r="D195" s="142" t="s">
        <v>102</v>
      </c>
      <c r="E195" s="138" t="s">
        <v>102</v>
      </c>
      <c r="F195" s="138" t="s">
        <v>102</v>
      </c>
      <c r="G195" s="138" t="s">
        <v>102</v>
      </c>
      <c r="H195" s="138" t="s">
        <v>102</v>
      </c>
      <c r="I195" s="138" t="s">
        <v>102</v>
      </c>
      <c r="J195" s="138" t="s">
        <v>102</v>
      </c>
      <c r="K195" s="138" t="s">
        <v>102</v>
      </c>
      <c r="L195" s="138" t="s">
        <v>102</v>
      </c>
      <c r="M195" s="138" t="s">
        <v>102</v>
      </c>
      <c r="N195" s="138" t="s">
        <v>102</v>
      </c>
      <c r="O195" s="138" t="s">
        <v>102</v>
      </c>
      <c r="P195" s="138" t="s">
        <v>102</v>
      </c>
      <c r="Q195" s="138" t="s">
        <v>102</v>
      </c>
      <c r="R195" s="138" t="s">
        <v>102</v>
      </c>
      <c r="S195" s="138" t="s">
        <v>102</v>
      </c>
      <c r="T195" s="138" t="s">
        <v>102</v>
      </c>
      <c r="U195" s="138" t="s">
        <v>102</v>
      </c>
      <c r="V195" s="138" t="s">
        <v>102</v>
      </c>
      <c r="W195" s="138" t="s">
        <v>102</v>
      </c>
      <c r="X195" s="138" t="s">
        <v>102</v>
      </c>
      <c r="Y195" s="138" t="s">
        <v>102</v>
      </c>
      <c r="Z195" s="138" t="s">
        <v>102</v>
      </c>
      <c r="AA195" s="138" t="s">
        <v>102</v>
      </c>
      <c r="AB195" s="138" t="s">
        <v>102</v>
      </c>
      <c r="AC195" s="141" t="s">
        <v>102</v>
      </c>
      <c r="AD195" s="138" t="s">
        <v>102</v>
      </c>
      <c r="AE195" s="138" t="s">
        <v>102</v>
      </c>
      <c r="AF195" s="138" t="s">
        <v>102</v>
      </c>
      <c r="AG195" s="138" t="s">
        <v>102</v>
      </c>
      <c r="AH195" s="138" t="s">
        <v>102</v>
      </c>
      <c r="AI195" s="140" t="s">
        <v>102</v>
      </c>
      <c r="AJ195" s="140" t="s">
        <v>102</v>
      </c>
      <c r="AK195" s="138" t="s">
        <v>102</v>
      </c>
      <c r="AL195" s="141" t="s">
        <v>102</v>
      </c>
      <c r="AM195" s="141" t="s">
        <v>102</v>
      </c>
      <c r="AN195" s="140" t="s">
        <v>102</v>
      </c>
      <c r="AO195" s="138" t="s">
        <v>102</v>
      </c>
      <c r="AP195" s="138" t="s">
        <v>102</v>
      </c>
      <c r="AQ195" s="139"/>
      <c r="AR195" s="138"/>
      <c r="AS195" s="138"/>
      <c r="AT195" s="138"/>
      <c r="AU195" s="138"/>
      <c r="AV195" s="138"/>
    </row>
    <row r="196" spans="1:48">
      <c r="A196" s="143" t="s">
        <v>102</v>
      </c>
      <c r="B196" s="143" t="s">
        <v>102</v>
      </c>
      <c r="C196" s="143" t="s">
        <v>102</v>
      </c>
      <c r="D196" s="142" t="s">
        <v>102</v>
      </c>
      <c r="E196" s="138" t="s">
        <v>102</v>
      </c>
      <c r="F196" s="138" t="s">
        <v>102</v>
      </c>
      <c r="G196" s="138" t="s">
        <v>102</v>
      </c>
      <c r="H196" s="138" t="s">
        <v>102</v>
      </c>
      <c r="I196" s="138" t="s">
        <v>102</v>
      </c>
      <c r="J196" s="138" t="s">
        <v>102</v>
      </c>
      <c r="K196" s="138" t="s">
        <v>102</v>
      </c>
      <c r="L196" s="138" t="s">
        <v>102</v>
      </c>
      <c r="M196" s="138" t="s">
        <v>102</v>
      </c>
      <c r="N196" s="138" t="s">
        <v>102</v>
      </c>
      <c r="O196" s="138" t="s">
        <v>102</v>
      </c>
      <c r="P196" s="138" t="s">
        <v>102</v>
      </c>
      <c r="Q196" s="138" t="s">
        <v>102</v>
      </c>
      <c r="R196" s="138" t="s">
        <v>102</v>
      </c>
      <c r="S196" s="138" t="s">
        <v>102</v>
      </c>
      <c r="T196" s="138" t="s">
        <v>102</v>
      </c>
      <c r="U196" s="138" t="s">
        <v>102</v>
      </c>
      <c r="V196" s="138" t="s">
        <v>102</v>
      </c>
      <c r="W196" s="138" t="s">
        <v>102</v>
      </c>
      <c r="X196" s="138" t="s">
        <v>102</v>
      </c>
      <c r="Y196" s="138" t="s">
        <v>102</v>
      </c>
      <c r="Z196" s="138" t="s">
        <v>102</v>
      </c>
      <c r="AA196" s="138" t="s">
        <v>102</v>
      </c>
      <c r="AB196" s="138" t="s">
        <v>102</v>
      </c>
      <c r="AC196" s="141" t="s">
        <v>102</v>
      </c>
      <c r="AD196" s="138" t="s">
        <v>102</v>
      </c>
      <c r="AE196" s="138" t="s">
        <v>102</v>
      </c>
      <c r="AF196" s="138" t="s">
        <v>102</v>
      </c>
      <c r="AG196" s="138" t="s">
        <v>102</v>
      </c>
      <c r="AH196" s="138" t="s">
        <v>102</v>
      </c>
      <c r="AI196" s="140" t="s">
        <v>102</v>
      </c>
      <c r="AJ196" s="140" t="s">
        <v>102</v>
      </c>
      <c r="AK196" s="138" t="s">
        <v>102</v>
      </c>
      <c r="AL196" s="141" t="s">
        <v>102</v>
      </c>
      <c r="AM196" s="141" t="s">
        <v>102</v>
      </c>
      <c r="AN196" s="140" t="s">
        <v>102</v>
      </c>
      <c r="AO196" s="138" t="s">
        <v>102</v>
      </c>
      <c r="AP196" s="138" t="s">
        <v>102</v>
      </c>
      <c r="AQ196" s="139"/>
      <c r="AR196" s="138"/>
      <c r="AS196" s="138"/>
      <c r="AT196" s="138"/>
      <c r="AU196" s="138"/>
      <c r="AV196" s="138"/>
    </row>
    <row r="197" spans="1:48">
      <c r="A197" s="143" t="s">
        <v>102</v>
      </c>
      <c r="B197" s="143" t="s">
        <v>102</v>
      </c>
      <c r="C197" s="143" t="s">
        <v>102</v>
      </c>
      <c r="D197" s="142" t="s">
        <v>102</v>
      </c>
      <c r="E197" s="138" t="s">
        <v>102</v>
      </c>
      <c r="F197" s="138" t="s">
        <v>102</v>
      </c>
      <c r="G197" s="138" t="s">
        <v>102</v>
      </c>
      <c r="H197" s="138" t="s">
        <v>102</v>
      </c>
      <c r="I197" s="138" t="s">
        <v>102</v>
      </c>
      <c r="J197" s="138" t="s">
        <v>102</v>
      </c>
      <c r="K197" s="138" t="s">
        <v>102</v>
      </c>
      <c r="L197" s="138" t="s">
        <v>102</v>
      </c>
      <c r="M197" s="138" t="s">
        <v>102</v>
      </c>
      <c r="N197" s="138" t="s">
        <v>102</v>
      </c>
      <c r="O197" s="138" t="s">
        <v>102</v>
      </c>
      <c r="P197" s="138" t="s">
        <v>102</v>
      </c>
      <c r="Q197" s="138" t="s">
        <v>102</v>
      </c>
      <c r="R197" s="138" t="s">
        <v>102</v>
      </c>
      <c r="S197" s="138" t="s">
        <v>102</v>
      </c>
      <c r="T197" s="138" t="s">
        <v>102</v>
      </c>
      <c r="U197" s="138" t="s">
        <v>102</v>
      </c>
      <c r="V197" s="138" t="s">
        <v>102</v>
      </c>
      <c r="W197" s="138" t="s">
        <v>102</v>
      </c>
      <c r="X197" s="138" t="s">
        <v>102</v>
      </c>
      <c r="Y197" s="138" t="s">
        <v>102</v>
      </c>
      <c r="Z197" s="138" t="s">
        <v>102</v>
      </c>
      <c r="AA197" s="138" t="s">
        <v>102</v>
      </c>
      <c r="AB197" s="138" t="s">
        <v>102</v>
      </c>
      <c r="AC197" s="141" t="s">
        <v>102</v>
      </c>
      <c r="AD197" s="138" t="s">
        <v>102</v>
      </c>
      <c r="AE197" s="138" t="s">
        <v>102</v>
      </c>
      <c r="AF197" s="138" t="s">
        <v>102</v>
      </c>
      <c r="AG197" s="138" t="s">
        <v>102</v>
      </c>
      <c r="AH197" s="138" t="s">
        <v>102</v>
      </c>
      <c r="AI197" s="140" t="s">
        <v>102</v>
      </c>
      <c r="AJ197" s="140" t="s">
        <v>102</v>
      </c>
      <c r="AK197" s="138" t="s">
        <v>102</v>
      </c>
      <c r="AL197" s="141" t="s">
        <v>102</v>
      </c>
      <c r="AM197" s="141" t="s">
        <v>102</v>
      </c>
      <c r="AN197" s="140" t="s">
        <v>102</v>
      </c>
      <c r="AO197" s="138" t="s">
        <v>102</v>
      </c>
      <c r="AP197" s="138" t="s">
        <v>102</v>
      </c>
      <c r="AQ197" s="139"/>
      <c r="AR197" s="138"/>
      <c r="AS197" s="138"/>
      <c r="AT197" s="138"/>
      <c r="AU197" s="138"/>
      <c r="AV197" s="138"/>
    </row>
    <row r="198" spans="1:48">
      <c r="A198" s="143" t="s">
        <v>102</v>
      </c>
      <c r="B198" s="143" t="s">
        <v>102</v>
      </c>
      <c r="C198" s="143" t="s">
        <v>102</v>
      </c>
      <c r="D198" s="142" t="s">
        <v>102</v>
      </c>
      <c r="E198" s="138" t="s">
        <v>102</v>
      </c>
      <c r="F198" s="138" t="s">
        <v>102</v>
      </c>
      <c r="G198" s="138" t="s">
        <v>102</v>
      </c>
      <c r="H198" s="138" t="s">
        <v>102</v>
      </c>
      <c r="I198" s="138" t="s">
        <v>102</v>
      </c>
      <c r="J198" s="138" t="s">
        <v>102</v>
      </c>
      <c r="K198" s="138" t="s">
        <v>102</v>
      </c>
      <c r="L198" s="138" t="s">
        <v>102</v>
      </c>
      <c r="M198" s="138" t="s">
        <v>102</v>
      </c>
      <c r="N198" s="138" t="s">
        <v>102</v>
      </c>
      <c r="O198" s="138" t="s">
        <v>102</v>
      </c>
      <c r="P198" s="138" t="s">
        <v>102</v>
      </c>
      <c r="Q198" s="138" t="s">
        <v>102</v>
      </c>
      <c r="R198" s="138" t="s">
        <v>102</v>
      </c>
      <c r="S198" s="138" t="s">
        <v>102</v>
      </c>
      <c r="T198" s="138" t="s">
        <v>102</v>
      </c>
      <c r="U198" s="138" t="s">
        <v>102</v>
      </c>
      <c r="V198" s="138" t="s">
        <v>102</v>
      </c>
      <c r="W198" s="138" t="s">
        <v>102</v>
      </c>
      <c r="X198" s="138" t="s">
        <v>102</v>
      </c>
      <c r="Y198" s="138" t="s">
        <v>102</v>
      </c>
      <c r="Z198" s="138" t="s">
        <v>102</v>
      </c>
      <c r="AA198" s="138" t="s">
        <v>102</v>
      </c>
      <c r="AB198" s="138" t="s">
        <v>102</v>
      </c>
      <c r="AC198" s="141" t="s">
        <v>102</v>
      </c>
      <c r="AD198" s="138" t="s">
        <v>102</v>
      </c>
      <c r="AE198" s="138" t="s">
        <v>102</v>
      </c>
      <c r="AF198" s="138" t="s">
        <v>102</v>
      </c>
      <c r="AG198" s="138" t="s">
        <v>102</v>
      </c>
      <c r="AH198" s="138" t="s">
        <v>102</v>
      </c>
      <c r="AI198" s="140" t="s">
        <v>102</v>
      </c>
      <c r="AJ198" s="140" t="s">
        <v>102</v>
      </c>
      <c r="AK198" s="138" t="s">
        <v>102</v>
      </c>
      <c r="AL198" s="141" t="s">
        <v>102</v>
      </c>
      <c r="AM198" s="141" t="s">
        <v>102</v>
      </c>
      <c r="AN198" s="140" t="s">
        <v>102</v>
      </c>
      <c r="AO198" s="138" t="s">
        <v>102</v>
      </c>
      <c r="AP198" s="138" t="s">
        <v>102</v>
      </c>
      <c r="AQ198" s="139"/>
      <c r="AR198" s="138"/>
      <c r="AS198" s="138"/>
      <c r="AT198" s="138"/>
      <c r="AU198" s="138"/>
      <c r="AV198" s="138"/>
    </row>
    <row r="199" spans="1:48">
      <c r="A199" s="143" t="s">
        <v>102</v>
      </c>
      <c r="B199" s="143" t="s">
        <v>102</v>
      </c>
      <c r="C199" s="143" t="s">
        <v>102</v>
      </c>
      <c r="D199" s="142" t="s">
        <v>102</v>
      </c>
      <c r="E199" s="138" t="s">
        <v>102</v>
      </c>
      <c r="F199" s="138" t="s">
        <v>102</v>
      </c>
      <c r="G199" s="138" t="s">
        <v>102</v>
      </c>
      <c r="H199" s="138" t="s">
        <v>102</v>
      </c>
      <c r="I199" s="138" t="s">
        <v>102</v>
      </c>
      <c r="J199" s="138" t="s">
        <v>102</v>
      </c>
      <c r="K199" s="138" t="s">
        <v>102</v>
      </c>
      <c r="L199" s="138" t="s">
        <v>102</v>
      </c>
      <c r="M199" s="138" t="s">
        <v>102</v>
      </c>
      <c r="N199" s="138" t="s">
        <v>102</v>
      </c>
      <c r="O199" s="138" t="s">
        <v>102</v>
      </c>
      <c r="P199" s="138" t="s">
        <v>102</v>
      </c>
      <c r="Q199" s="138" t="s">
        <v>102</v>
      </c>
      <c r="R199" s="138" t="s">
        <v>102</v>
      </c>
      <c r="S199" s="138" t="s">
        <v>102</v>
      </c>
      <c r="T199" s="138" t="s">
        <v>102</v>
      </c>
      <c r="U199" s="138" t="s">
        <v>102</v>
      </c>
      <c r="V199" s="138" t="s">
        <v>102</v>
      </c>
      <c r="W199" s="138" t="s">
        <v>102</v>
      </c>
      <c r="X199" s="138" t="s">
        <v>102</v>
      </c>
      <c r="Y199" s="138" t="s">
        <v>102</v>
      </c>
      <c r="Z199" s="138" t="s">
        <v>102</v>
      </c>
      <c r="AA199" s="138" t="s">
        <v>102</v>
      </c>
      <c r="AB199" s="138" t="s">
        <v>102</v>
      </c>
      <c r="AC199" s="141" t="s">
        <v>102</v>
      </c>
      <c r="AD199" s="138" t="s">
        <v>102</v>
      </c>
      <c r="AE199" s="138" t="s">
        <v>102</v>
      </c>
      <c r="AF199" s="138" t="s">
        <v>102</v>
      </c>
      <c r="AG199" s="138" t="s">
        <v>102</v>
      </c>
      <c r="AH199" s="138" t="s">
        <v>102</v>
      </c>
      <c r="AI199" s="140" t="s">
        <v>102</v>
      </c>
      <c r="AJ199" s="140" t="s">
        <v>102</v>
      </c>
      <c r="AK199" s="138" t="s">
        <v>102</v>
      </c>
      <c r="AL199" s="141" t="s">
        <v>102</v>
      </c>
      <c r="AM199" s="141" t="s">
        <v>102</v>
      </c>
      <c r="AN199" s="140" t="s">
        <v>102</v>
      </c>
      <c r="AO199" s="138" t="s">
        <v>102</v>
      </c>
      <c r="AP199" s="138" t="s">
        <v>102</v>
      </c>
      <c r="AQ199" s="139"/>
      <c r="AR199" s="138"/>
      <c r="AS199" s="138"/>
      <c r="AT199" s="138"/>
      <c r="AU199" s="138"/>
      <c r="AV199" s="138"/>
    </row>
    <row r="200" spans="1:48">
      <c r="A200" s="143" t="s">
        <v>102</v>
      </c>
      <c r="B200" s="143" t="s">
        <v>102</v>
      </c>
      <c r="C200" s="143" t="s">
        <v>102</v>
      </c>
      <c r="D200" s="142" t="s">
        <v>102</v>
      </c>
      <c r="E200" s="138" t="s">
        <v>102</v>
      </c>
      <c r="F200" s="138" t="s">
        <v>102</v>
      </c>
      <c r="G200" s="138" t="s">
        <v>102</v>
      </c>
      <c r="H200" s="138" t="s">
        <v>102</v>
      </c>
      <c r="I200" s="138" t="s">
        <v>102</v>
      </c>
      <c r="J200" s="138" t="s">
        <v>102</v>
      </c>
      <c r="K200" s="138" t="s">
        <v>102</v>
      </c>
      <c r="L200" s="138" t="s">
        <v>102</v>
      </c>
      <c r="M200" s="138" t="s">
        <v>102</v>
      </c>
      <c r="N200" s="138" t="s">
        <v>102</v>
      </c>
      <c r="O200" s="138" t="s">
        <v>102</v>
      </c>
      <c r="P200" s="138" t="s">
        <v>102</v>
      </c>
      <c r="Q200" s="138" t="s">
        <v>102</v>
      </c>
      <c r="R200" s="138" t="s">
        <v>102</v>
      </c>
      <c r="S200" s="138" t="s">
        <v>102</v>
      </c>
      <c r="T200" s="138" t="s">
        <v>102</v>
      </c>
      <c r="U200" s="138" t="s">
        <v>102</v>
      </c>
      <c r="V200" s="138" t="s">
        <v>102</v>
      </c>
      <c r="W200" s="138" t="s">
        <v>102</v>
      </c>
      <c r="X200" s="138" t="s">
        <v>102</v>
      </c>
      <c r="Y200" s="138" t="s">
        <v>102</v>
      </c>
      <c r="Z200" s="138" t="s">
        <v>102</v>
      </c>
      <c r="AA200" s="138" t="s">
        <v>102</v>
      </c>
      <c r="AB200" s="138" t="s">
        <v>102</v>
      </c>
      <c r="AC200" s="141" t="s">
        <v>102</v>
      </c>
      <c r="AD200" s="138" t="s">
        <v>102</v>
      </c>
      <c r="AE200" s="138" t="s">
        <v>102</v>
      </c>
      <c r="AF200" s="138" t="s">
        <v>102</v>
      </c>
      <c r="AG200" s="138" t="s">
        <v>102</v>
      </c>
      <c r="AH200" s="138" t="s">
        <v>102</v>
      </c>
      <c r="AI200" s="140" t="s">
        <v>102</v>
      </c>
      <c r="AJ200" s="140" t="s">
        <v>102</v>
      </c>
      <c r="AK200" s="138" t="s">
        <v>102</v>
      </c>
      <c r="AL200" s="141" t="s">
        <v>102</v>
      </c>
      <c r="AM200" s="141" t="s">
        <v>102</v>
      </c>
      <c r="AN200" s="140" t="s">
        <v>102</v>
      </c>
      <c r="AO200" s="138" t="s">
        <v>102</v>
      </c>
      <c r="AP200" s="138" t="s">
        <v>102</v>
      </c>
      <c r="AQ200" s="139"/>
      <c r="AR200" s="138"/>
      <c r="AS200" s="138"/>
      <c r="AT200" s="138"/>
      <c r="AU200" s="138"/>
      <c r="AV200" s="138"/>
    </row>
    <row r="201" spans="1:48">
      <c r="A201" s="143" t="s">
        <v>102</v>
      </c>
      <c r="B201" s="143" t="s">
        <v>102</v>
      </c>
      <c r="C201" s="143" t="s">
        <v>102</v>
      </c>
      <c r="D201" s="142" t="s">
        <v>102</v>
      </c>
      <c r="E201" s="138" t="s">
        <v>102</v>
      </c>
      <c r="F201" s="138" t="s">
        <v>102</v>
      </c>
      <c r="G201" s="138" t="s">
        <v>102</v>
      </c>
      <c r="H201" s="138" t="s">
        <v>102</v>
      </c>
      <c r="I201" s="138" t="s">
        <v>102</v>
      </c>
      <c r="J201" s="138" t="s">
        <v>102</v>
      </c>
      <c r="K201" s="138" t="s">
        <v>102</v>
      </c>
      <c r="L201" s="138" t="s">
        <v>102</v>
      </c>
      <c r="M201" s="138" t="s">
        <v>102</v>
      </c>
      <c r="N201" s="138" t="s">
        <v>102</v>
      </c>
      <c r="O201" s="138" t="s">
        <v>102</v>
      </c>
      <c r="P201" s="138" t="s">
        <v>102</v>
      </c>
      <c r="Q201" s="138" t="s">
        <v>102</v>
      </c>
      <c r="R201" s="138" t="s">
        <v>102</v>
      </c>
      <c r="S201" s="138" t="s">
        <v>102</v>
      </c>
      <c r="T201" s="138" t="s">
        <v>102</v>
      </c>
      <c r="U201" s="138" t="s">
        <v>102</v>
      </c>
      <c r="V201" s="138" t="s">
        <v>102</v>
      </c>
      <c r="W201" s="138" t="s">
        <v>102</v>
      </c>
      <c r="X201" s="138" t="s">
        <v>102</v>
      </c>
      <c r="Y201" s="138" t="s">
        <v>102</v>
      </c>
      <c r="Z201" s="138" t="s">
        <v>102</v>
      </c>
      <c r="AA201" s="138" t="s">
        <v>102</v>
      </c>
      <c r="AB201" s="138" t="s">
        <v>102</v>
      </c>
      <c r="AC201" s="141" t="s">
        <v>102</v>
      </c>
      <c r="AD201" s="138" t="s">
        <v>102</v>
      </c>
      <c r="AE201" s="138" t="s">
        <v>102</v>
      </c>
      <c r="AF201" s="138" t="s">
        <v>102</v>
      </c>
      <c r="AG201" s="138" t="s">
        <v>102</v>
      </c>
      <c r="AH201" s="138" t="s">
        <v>102</v>
      </c>
      <c r="AI201" s="140" t="s">
        <v>102</v>
      </c>
      <c r="AJ201" s="140" t="s">
        <v>102</v>
      </c>
      <c r="AK201" s="138" t="s">
        <v>102</v>
      </c>
      <c r="AL201" s="141" t="s">
        <v>102</v>
      </c>
      <c r="AM201" s="141" t="s">
        <v>102</v>
      </c>
      <c r="AN201" s="140" t="s">
        <v>102</v>
      </c>
      <c r="AO201" s="138" t="s">
        <v>102</v>
      </c>
      <c r="AP201" s="138" t="s">
        <v>102</v>
      </c>
      <c r="AQ201" s="139"/>
      <c r="AR201" s="138"/>
      <c r="AS201" s="138"/>
      <c r="AT201" s="138"/>
      <c r="AU201" s="138"/>
      <c r="AV201" s="138"/>
    </row>
    <row r="202" spans="1:48">
      <c r="A202" s="143" t="s">
        <v>102</v>
      </c>
      <c r="B202" s="143" t="s">
        <v>102</v>
      </c>
      <c r="C202" s="143" t="s">
        <v>102</v>
      </c>
      <c r="D202" s="142" t="s">
        <v>102</v>
      </c>
      <c r="E202" s="138" t="s">
        <v>102</v>
      </c>
      <c r="F202" s="138" t="s">
        <v>102</v>
      </c>
      <c r="G202" s="138" t="s">
        <v>102</v>
      </c>
      <c r="H202" s="138" t="s">
        <v>102</v>
      </c>
      <c r="I202" s="138" t="s">
        <v>102</v>
      </c>
      <c r="J202" s="138" t="s">
        <v>102</v>
      </c>
      <c r="K202" s="138" t="s">
        <v>102</v>
      </c>
      <c r="L202" s="138" t="s">
        <v>102</v>
      </c>
      <c r="M202" s="138" t="s">
        <v>102</v>
      </c>
      <c r="N202" s="138" t="s">
        <v>102</v>
      </c>
      <c r="O202" s="138" t="s">
        <v>102</v>
      </c>
      <c r="P202" s="138" t="s">
        <v>102</v>
      </c>
      <c r="Q202" s="138" t="s">
        <v>102</v>
      </c>
      <c r="R202" s="138" t="s">
        <v>102</v>
      </c>
      <c r="S202" s="138" t="s">
        <v>102</v>
      </c>
      <c r="T202" s="138" t="s">
        <v>102</v>
      </c>
      <c r="U202" s="138" t="s">
        <v>102</v>
      </c>
      <c r="V202" s="138" t="s">
        <v>102</v>
      </c>
      <c r="W202" s="138" t="s">
        <v>102</v>
      </c>
      <c r="X202" s="138" t="s">
        <v>102</v>
      </c>
      <c r="Y202" s="138" t="s">
        <v>102</v>
      </c>
      <c r="Z202" s="138" t="s">
        <v>102</v>
      </c>
      <c r="AA202" s="138" t="s">
        <v>102</v>
      </c>
      <c r="AB202" s="138" t="s">
        <v>102</v>
      </c>
      <c r="AC202" s="141" t="s">
        <v>102</v>
      </c>
      <c r="AD202" s="138" t="s">
        <v>102</v>
      </c>
      <c r="AE202" s="138" t="s">
        <v>102</v>
      </c>
      <c r="AF202" s="138" t="s">
        <v>102</v>
      </c>
      <c r="AG202" s="138" t="s">
        <v>102</v>
      </c>
      <c r="AH202" s="138" t="s">
        <v>102</v>
      </c>
      <c r="AI202" s="140" t="s">
        <v>102</v>
      </c>
      <c r="AJ202" s="140" t="s">
        <v>102</v>
      </c>
      <c r="AK202" s="138" t="s">
        <v>102</v>
      </c>
      <c r="AL202" s="141" t="s">
        <v>102</v>
      </c>
      <c r="AM202" s="141" t="s">
        <v>102</v>
      </c>
      <c r="AN202" s="140" t="s">
        <v>102</v>
      </c>
      <c r="AO202" s="138" t="s">
        <v>102</v>
      </c>
      <c r="AP202" s="138" t="s">
        <v>102</v>
      </c>
      <c r="AQ202" s="139"/>
      <c r="AR202" s="138"/>
      <c r="AS202" s="138"/>
      <c r="AT202" s="138"/>
      <c r="AU202" s="138"/>
      <c r="AV202" s="138"/>
    </row>
    <row r="203" spans="1:48">
      <c r="A203" s="143" t="s">
        <v>102</v>
      </c>
      <c r="B203" s="143" t="s">
        <v>102</v>
      </c>
      <c r="C203" s="143" t="s">
        <v>102</v>
      </c>
      <c r="D203" s="142" t="s">
        <v>102</v>
      </c>
      <c r="E203" s="138" t="s">
        <v>102</v>
      </c>
      <c r="F203" s="138" t="s">
        <v>102</v>
      </c>
      <c r="G203" s="138" t="s">
        <v>102</v>
      </c>
      <c r="H203" s="138" t="s">
        <v>102</v>
      </c>
      <c r="I203" s="138" t="s">
        <v>102</v>
      </c>
      <c r="J203" s="138" t="s">
        <v>102</v>
      </c>
      <c r="K203" s="138" t="s">
        <v>102</v>
      </c>
      <c r="L203" s="138" t="s">
        <v>102</v>
      </c>
      <c r="M203" s="138" t="s">
        <v>102</v>
      </c>
      <c r="N203" s="138" t="s">
        <v>102</v>
      </c>
      <c r="O203" s="138" t="s">
        <v>102</v>
      </c>
      <c r="P203" s="138" t="s">
        <v>102</v>
      </c>
      <c r="Q203" s="138" t="s">
        <v>102</v>
      </c>
      <c r="R203" s="138" t="s">
        <v>102</v>
      </c>
      <c r="S203" s="138" t="s">
        <v>102</v>
      </c>
      <c r="T203" s="138" t="s">
        <v>102</v>
      </c>
      <c r="U203" s="138" t="s">
        <v>102</v>
      </c>
      <c r="V203" s="138" t="s">
        <v>102</v>
      </c>
      <c r="W203" s="138" t="s">
        <v>102</v>
      </c>
      <c r="X203" s="138" t="s">
        <v>102</v>
      </c>
      <c r="Y203" s="138" t="s">
        <v>102</v>
      </c>
      <c r="Z203" s="138" t="s">
        <v>102</v>
      </c>
      <c r="AA203" s="138" t="s">
        <v>102</v>
      </c>
      <c r="AB203" s="138" t="s">
        <v>102</v>
      </c>
      <c r="AC203" s="141" t="s">
        <v>102</v>
      </c>
      <c r="AD203" s="138" t="s">
        <v>102</v>
      </c>
      <c r="AE203" s="138" t="s">
        <v>102</v>
      </c>
      <c r="AF203" s="138" t="s">
        <v>102</v>
      </c>
      <c r="AG203" s="138" t="s">
        <v>102</v>
      </c>
      <c r="AH203" s="138" t="s">
        <v>102</v>
      </c>
      <c r="AI203" s="140" t="s">
        <v>102</v>
      </c>
      <c r="AJ203" s="140" t="s">
        <v>102</v>
      </c>
      <c r="AK203" s="138" t="s">
        <v>102</v>
      </c>
      <c r="AL203" s="141" t="s">
        <v>102</v>
      </c>
      <c r="AM203" s="141" t="s">
        <v>102</v>
      </c>
      <c r="AN203" s="140" t="s">
        <v>102</v>
      </c>
      <c r="AO203" s="138" t="s">
        <v>102</v>
      </c>
      <c r="AP203" s="138" t="s">
        <v>102</v>
      </c>
      <c r="AQ203" s="139"/>
      <c r="AR203" s="138"/>
      <c r="AS203" s="138"/>
      <c r="AT203" s="138"/>
      <c r="AU203" s="138"/>
      <c r="AV203" s="138"/>
    </row>
    <row r="204" spans="1:48">
      <c r="A204" s="143" t="s">
        <v>102</v>
      </c>
      <c r="B204" s="143" t="s">
        <v>102</v>
      </c>
      <c r="C204" s="143" t="s">
        <v>102</v>
      </c>
      <c r="D204" s="142" t="s">
        <v>102</v>
      </c>
      <c r="E204" s="138" t="s">
        <v>102</v>
      </c>
      <c r="F204" s="138" t="s">
        <v>102</v>
      </c>
      <c r="G204" s="138" t="s">
        <v>102</v>
      </c>
      <c r="H204" s="138" t="s">
        <v>102</v>
      </c>
      <c r="I204" s="138" t="s">
        <v>102</v>
      </c>
      <c r="J204" s="138" t="s">
        <v>102</v>
      </c>
      <c r="K204" s="138" t="s">
        <v>102</v>
      </c>
      <c r="L204" s="138" t="s">
        <v>102</v>
      </c>
      <c r="M204" s="138" t="s">
        <v>102</v>
      </c>
      <c r="N204" s="138" t="s">
        <v>102</v>
      </c>
      <c r="O204" s="138" t="s">
        <v>102</v>
      </c>
      <c r="P204" s="138" t="s">
        <v>102</v>
      </c>
      <c r="Q204" s="138" t="s">
        <v>102</v>
      </c>
      <c r="R204" s="138" t="s">
        <v>102</v>
      </c>
      <c r="S204" s="138" t="s">
        <v>102</v>
      </c>
      <c r="T204" s="138" t="s">
        <v>102</v>
      </c>
      <c r="U204" s="138" t="s">
        <v>102</v>
      </c>
      <c r="V204" s="138" t="s">
        <v>102</v>
      </c>
      <c r="W204" s="138" t="s">
        <v>102</v>
      </c>
      <c r="X204" s="138" t="s">
        <v>102</v>
      </c>
      <c r="Y204" s="138" t="s">
        <v>102</v>
      </c>
      <c r="Z204" s="138" t="s">
        <v>102</v>
      </c>
      <c r="AA204" s="138" t="s">
        <v>102</v>
      </c>
      <c r="AB204" s="138" t="s">
        <v>102</v>
      </c>
      <c r="AC204" s="141" t="s">
        <v>102</v>
      </c>
      <c r="AD204" s="138" t="s">
        <v>102</v>
      </c>
      <c r="AE204" s="138" t="s">
        <v>102</v>
      </c>
      <c r="AF204" s="138" t="s">
        <v>102</v>
      </c>
      <c r="AG204" s="138" t="s">
        <v>102</v>
      </c>
      <c r="AH204" s="138" t="s">
        <v>102</v>
      </c>
      <c r="AI204" s="140" t="s">
        <v>102</v>
      </c>
      <c r="AJ204" s="140" t="s">
        <v>102</v>
      </c>
      <c r="AK204" s="138" t="s">
        <v>102</v>
      </c>
      <c r="AL204" s="141" t="s">
        <v>102</v>
      </c>
      <c r="AM204" s="141" t="s">
        <v>102</v>
      </c>
      <c r="AN204" s="140" t="s">
        <v>102</v>
      </c>
      <c r="AO204" s="138" t="s">
        <v>102</v>
      </c>
      <c r="AP204" s="138" t="s">
        <v>102</v>
      </c>
      <c r="AQ204" s="139"/>
      <c r="AR204" s="138"/>
      <c r="AS204" s="138"/>
      <c r="AT204" s="138"/>
      <c r="AU204" s="138"/>
      <c r="AV204" s="138"/>
    </row>
    <row r="205" spans="1:48">
      <c r="A205" s="143" t="s">
        <v>102</v>
      </c>
      <c r="B205" s="143" t="s">
        <v>102</v>
      </c>
      <c r="C205" s="143" t="s">
        <v>102</v>
      </c>
      <c r="D205" s="142" t="s">
        <v>102</v>
      </c>
      <c r="E205" s="138" t="s">
        <v>102</v>
      </c>
      <c r="F205" s="138" t="s">
        <v>102</v>
      </c>
      <c r="G205" s="138" t="s">
        <v>102</v>
      </c>
      <c r="H205" s="138" t="s">
        <v>102</v>
      </c>
      <c r="I205" s="138" t="s">
        <v>102</v>
      </c>
      <c r="J205" s="138" t="s">
        <v>102</v>
      </c>
      <c r="K205" s="138" t="s">
        <v>102</v>
      </c>
      <c r="L205" s="138" t="s">
        <v>102</v>
      </c>
      <c r="M205" s="138" t="s">
        <v>102</v>
      </c>
      <c r="N205" s="138" t="s">
        <v>102</v>
      </c>
      <c r="O205" s="138" t="s">
        <v>102</v>
      </c>
      <c r="P205" s="138" t="s">
        <v>102</v>
      </c>
      <c r="Q205" s="138" t="s">
        <v>102</v>
      </c>
      <c r="R205" s="138" t="s">
        <v>102</v>
      </c>
      <c r="S205" s="138" t="s">
        <v>102</v>
      </c>
      <c r="T205" s="138" t="s">
        <v>102</v>
      </c>
      <c r="U205" s="138" t="s">
        <v>102</v>
      </c>
      <c r="V205" s="138" t="s">
        <v>102</v>
      </c>
      <c r="W205" s="138" t="s">
        <v>102</v>
      </c>
      <c r="X205" s="138" t="s">
        <v>102</v>
      </c>
      <c r="Y205" s="138" t="s">
        <v>102</v>
      </c>
      <c r="Z205" s="138" t="s">
        <v>102</v>
      </c>
      <c r="AA205" s="138" t="s">
        <v>102</v>
      </c>
      <c r="AB205" s="138" t="s">
        <v>102</v>
      </c>
      <c r="AC205" s="141" t="s">
        <v>102</v>
      </c>
      <c r="AD205" s="138" t="s">
        <v>102</v>
      </c>
      <c r="AE205" s="138" t="s">
        <v>102</v>
      </c>
      <c r="AF205" s="138" t="s">
        <v>102</v>
      </c>
      <c r="AG205" s="138" t="s">
        <v>102</v>
      </c>
      <c r="AH205" s="138" t="s">
        <v>102</v>
      </c>
      <c r="AI205" s="140" t="s">
        <v>102</v>
      </c>
      <c r="AJ205" s="140" t="s">
        <v>102</v>
      </c>
      <c r="AK205" s="138" t="s">
        <v>102</v>
      </c>
      <c r="AL205" s="141" t="s">
        <v>102</v>
      </c>
      <c r="AM205" s="141" t="s">
        <v>102</v>
      </c>
      <c r="AN205" s="140" t="s">
        <v>102</v>
      </c>
      <c r="AO205" s="138" t="s">
        <v>102</v>
      </c>
      <c r="AP205" s="138" t="s">
        <v>102</v>
      </c>
      <c r="AQ205" s="139"/>
      <c r="AR205" s="138"/>
      <c r="AS205" s="138"/>
      <c r="AT205" s="138"/>
      <c r="AU205" s="138"/>
      <c r="AV205" s="138"/>
    </row>
    <row r="206" spans="1:48">
      <c r="A206" s="143" t="s">
        <v>102</v>
      </c>
      <c r="B206" s="143" t="s">
        <v>102</v>
      </c>
      <c r="C206" s="143" t="s">
        <v>102</v>
      </c>
      <c r="D206" s="142" t="s">
        <v>102</v>
      </c>
      <c r="E206" s="138" t="s">
        <v>102</v>
      </c>
      <c r="F206" s="138" t="s">
        <v>102</v>
      </c>
      <c r="G206" s="138" t="s">
        <v>102</v>
      </c>
      <c r="H206" s="138" t="s">
        <v>102</v>
      </c>
      <c r="I206" s="138" t="s">
        <v>102</v>
      </c>
      <c r="J206" s="138" t="s">
        <v>102</v>
      </c>
      <c r="K206" s="138" t="s">
        <v>102</v>
      </c>
      <c r="L206" s="138" t="s">
        <v>102</v>
      </c>
      <c r="M206" s="138" t="s">
        <v>102</v>
      </c>
      <c r="N206" s="138" t="s">
        <v>102</v>
      </c>
      <c r="O206" s="138" t="s">
        <v>102</v>
      </c>
      <c r="P206" s="138" t="s">
        <v>102</v>
      </c>
      <c r="Q206" s="138" t="s">
        <v>102</v>
      </c>
      <c r="R206" s="138" t="s">
        <v>102</v>
      </c>
      <c r="S206" s="138" t="s">
        <v>102</v>
      </c>
      <c r="T206" s="138" t="s">
        <v>102</v>
      </c>
      <c r="U206" s="138" t="s">
        <v>102</v>
      </c>
      <c r="V206" s="138" t="s">
        <v>102</v>
      </c>
      <c r="W206" s="138" t="s">
        <v>102</v>
      </c>
      <c r="X206" s="138" t="s">
        <v>102</v>
      </c>
      <c r="Y206" s="138" t="s">
        <v>102</v>
      </c>
      <c r="Z206" s="138" t="s">
        <v>102</v>
      </c>
      <c r="AA206" s="138" t="s">
        <v>102</v>
      </c>
      <c r="AB206" s="138" t="s">
        <v>102</v>
      </c>
      <c r="AC206" s="141" t="s">
        <v>102</v>
      </c>
      <c r="AD206" s="138" t="s">
        <v>102</v>
      </c>
      <c r="AE206" s="138" t="s">
        <v>102</v>
      </c>
      <c r="AF206" s="138" t="s">
        <v>102</v>
      </c>
      <c r="AG206" s="138" t="s">
        <v>102</v>
      </c>
      <c r="AH206" s="138" t="s">
        <v>102</v>
      </c>
      <c r="AI206" s="140" t="s">
        <v>102</v>
      </c>
      <c r="AJ206" s="140" t="s">
        <v>102</v>
      </c>
      <c r="AK206" s="138" t="s">
        <v>102</v>
      </c>
      <c r="AL206" s="141" t="s">
        <v>102</v>
      </c>
      <c r="AM206" s="141" t="s">
        <v>102</v>
      </c>
      <c r="AN206" s="140" t="s">
        <v>102</v>
      </c>
      <c r="AO206" s="138" t="s">
        <v>102</v>
      </c>
      <c r="AP206" s="138" t="s">
        <v>102</v>
      </c>
      <c r="AQ206" s="139"/>
      <c r="AR206" s="138"/>
      <c r="AS206" s="138"/>
      <c r="AT206" s="138"/>
      <c r="AU206" s="138"/>
      <c r="AV206" s="138"/>
    </row>
    <row r="207" spans="1:48">
      <c r="A207" s="143" t="s">
        <v>102</v>
      </c>
      <c r="B207" s="143" t="s">
        <v>102</v>
      </c>
      <c r="C207" s="143" t="s">
        <v>102</v>
      </c>
      <c r="D207" s="142" t="s">
        <v>102</v>
      </c>
      <c r="E207" s="138" t="s">
        <v>102</v>
      </c>
      <c r="F207" s="138" t="s">
        <v>102</v>
      </c>
      <c r="G207" s="138" t="s">
        <v>102</v>
      </c>
      <c r="H207" s="138" t="s">
        <v>102</v>
      </c>
      <c r="I207" s="138" t="s">
        <v>102</v>
      </c>
      <c r="J207" s="138" t="s">
        <v>102</v>
      </c>
      <c r="K207" s="138" t="s">
        <v>102</v>
      </c>
      <c r="L207" s="138" t="s">
        <v>102</v>
      </c>
      <c r="M207" s="138" t="s">
        <v>102</v>
      </c>
      <c r="N207" s="138" t="s">
        <v>102</v>
      </c>
      <c r="O207" s="138" t="s">
        <v>102</v>
      </c>
      <c r="P207" s="138" t="s">
        <v>102</v>
      </c>
      <c r="Q207" s="138" t="s">
        <v>102</v>
      </c>
      <c r="R207" s="138" t="s">
        <v>102</v>
      </c>
      <c r="S207" s="138" t="s">
        <v>102</v>
      </c>
      <c r="T207" s="138" t="s">
        <v>102</v>
      </c>
      <c r="U207" s="138" t="s">
        <v>102</v>
      </c>
      <c r="V207" s="138" t="s">
        <v>102</v>
      </c>
      <c r="W207" s="138" t="s">
        <v>102</v>
      </c>
      <c r="X207" s="138" t="s">
        <v>102</v>
      </c>
      <c r="Y207" s="138" t="s">
        <v>102</v>
      </c>
      <c r="Z207" s="138" t="s">
        <v>102</v>
      </c>
      <c r="AA207" s="138" t="s">
        <v>102</v>
      </c>
      <c r="AB207" s="138" t="s">
        <v>102</v>
      </c>
      <c r="AC207" s="141" t="s">
        <v>102</v>
      </c>
      <c r="AD207" s="138" t="s">
        <v>102</v>
      </c>
      <c r="AE207" s="138" t="s">
        <v>102</v>
      </c>
      <c r="AF207" s="138" t="s">
        <v>102</v>
      </c>
      <c r="AG207" s="138" t="s">
        <v>102</v>
      </c>
      <c r="AH207" s="138" t="s">
        <v>102</v>
      </c>
      <c r="AI207" s="140" t="s">
        <v>102</v>
      </c>
      <c r="AJ207" s="140" t="s">
        <v>102</v>
      </c>
      <c r="AK207" s="138" t="s">
        <v>102</v>
      </c>
      <c r="AL207" s="141" t="s">
        <v>102</v>
      </c>
      <c r="AM207" s="141" t="s">
        <v>102</v>
      </c>
      <c r="AN207" s="140" t="s">
        <v>102</v>
      </c>
      <c r="AO207" s="138" t="s">
        <v>102</v>
      </c>
      <c r="AP207" s="138" t="s">
        <v>102</v>
      </c>
      <c r="AQ207" s="139"/>
      <c r="AR207" s="138"/>
      <c r="AS207" s="138"/>
      <c r="AT207" s="138"/>
      <c r="AU207" s="138"/>
      <c r="AV207" s="138"/>
    </row>
    <row r="208" spans="1:48">
      <c r="A208" s="143" t="s">
        <v>102</v>
      </c>
      <c r="B208" s="143" t="s">
        <v>102</v>
      </c>
      <c r="C208" s="143" t="s">
        <v>102</v>
      </c>
      <c r="D208" s="142" t="s">
        <v>102</v>
      </c>
      <c r="E208" s="138" t="s">
        <v>102</v>
      </c>
      <c r="F208" s="138" t="s">
        <v>102</v>
      </c>
      <c r="G208" s="138" t="s">
        <v>102</v>
      </c>
      <c r="H208" s="138" t="s">
        <v>102</v>
      </c>
      <c r="I208" s="138" t="s">
        <v>102</v>
      </c>
      <c r="J208" s="138" t="s">
        <v>102</v>
      </c>
      <c r="K208" s="138" t="s">
        <v>102</v>
      </c>
      <c r="L208" s="138" t="s">
        <v>102</v>
      </c>
      <c r="M208" s="138" t="s">
        <v>102</v>
      </c>
      <c r="N208" s="138" t="s">
        <v>102</v>
      </c>
      <c r="O208" s="138" t="s">
        <v>102</v>
      </c>
      <c r="P208" s="138" t="s">
        <v>102</v>
      </c>
      <c r="Q208" s="138" t="s">
        <v>102</v>
      </c>
      <c r="R208" s="138" t="s">
        <v>102</v>
      </c>
      <c r="S208" s="138" t="s">
        <v>102</v>
      </c>
      <c r="T208" s="138" t="s">
        <v>102</v>
      </c>
      <c r="U208" s="138" t="s">
        <v>102</v>
      </c>
      <c r="V208" s="138" t="s">
        <v>102</v>
      </c>
      <c r="W208" s="138" t="s">
        <v>102</v>
      </c>
      <c r="X208" s="138" t="s">
        <v>102</v>
      </c>
      <c r="Y208" s="138" t="s">
        <v>102</v>
      </c>
      <c r="Z208" s="138" t="s">
        <v>102</v>
      </c>
      <c r="AA208" s="138" t="s">
        <v>102</v>
      </c>
      <c r="AB208" s="138" t="s">
        <v>102</v>
      </c>
      <c r="AC208" s="141" t="s">
        <v>102</v>
      </c>
      <c r="AD208" s="138" t="s">
        <v>102</v>
      </c>
      <c r="AE208" s="138" t="s">
        <v>102</v>
      </c>
      <c r="AF208" s="138" t="s">
        <v>102</v>
      </c>
      <c r="AG208" s="138" t="s">
        <v>102</v>
      </c>
      <c r="AH208" s="138" t="s">
        <v>102</v>
      </c>
      <c r="AI208" s="140" t="s">
        <v>102</v>
      </c>
      <c r="AJ208" s="140" t="s">
        <v>102</v>
      </c>
      <c r="AK208" s="138" t="s">
        <v>102</v>
      </c>
      <c r="AL208" s="141" t="s">
        <v>102</v>
      </c>
      <c r="AM208" s="141" t="s">
        <v>102</v>
      </c>
      <c r="AN208" s="140" t="s">
        <v>102</v>
      </c>
      <c r="AO208" s="138" t="s">
        <v>102</v>
      </c>
      <c r="AP208" s="138" t="s">
        <v>102</v>
      </c>
      <c r="AQ208" s="139"/>
      <c r="AR208" s="138"/>
      <c r="AS208" s="138"/>
      <c r="AT208" s="138"/>
      <c r="AU208" s="138"/>
      <c r="AV208" s="138"/>
    </row>
    <row r="209" spans="1:48">
      <c r="A209" s="143" t="s">
        <v>102</v>
      </c>
      <c r="B209" s="143" t="s">
        <v>102</v>
      </c>
      <c r="C209" s="143" t="s">
        <v>102</v>
      </c>
      <c r="D209" s="142" t="s">
        <v>102</v>
      </c>
      <c r="E209" s="138" t="s">
        <v>102</v>
      </c>
      <c r="F209" s="138" t="s">
        <v>102</v>
      </c>
      <c r="G209" s="138" t="s">
        <v>102</v>
      </c>
      <c r="H209" s="138" t="s">
        <v>102</v>
      </c>
      <c r="I209" s="138" t="s">
        <v>102</v>
      </c>
      <c r="J209" s="138" t="s">
        <v>102</v>
      </c>
      <c r="K209" s="138" t="s">
        <v>102</v>
      </c>
      <c r="L209" s="138" t="s">
        <v>102</v>
      </c>
      <c r="M209" s="138" t="s">
        <v>102</v>
      </c>
      <c r="N209" s="138" t="s">
        <v>102</v>
      </c>
      <c r="O209" s="138" t="s">
        <v>102</v>
      </c>
      <c r="P209" s="138" t="s">
        <v>102</v>
      </c>
      <c r="Q209" s="138" t="s">
        <v>102</v>
      </c>
      <c r="R209" s="138" t="s">
        <v>102</v>
      </c>
      <c r="S209" s="138" t="s">
        <v>102</v>
      </c>
      <c r="T209" s="138" t="s">
        <v>102</v>
      </c>
      <c r="U209" s="138" t="s">
        <v>102</v>
      </c>
      <c r="V209" s="138" t="s">
        <v>102</v>
      </c>
      <c r="W209" s="138" t="s">
        <v>102</v>
      </c>
      <c r="X209" s="138" t="s">
        <v>102</v>
      </c>
      <c r="Y209" s="138" t="s">
        <v>102</v>
      </c>
      <c r="Z209" s="138" t="s">
        <v>102</v>
      </c>
      <c r="AA209" s="138" t="s">
        <v>102</v>
      </c>
      <c r="AB209" s="138" t="s">
        <v>102</v>
      </c>
      <c r="AC209" s="141" t="s">
        <v>102</v>
      </c>
      <c r="AD209" s="138" t="s">
        <v>102</v>
      </c>
      <c r="AE209" s="138" t="s">
        <v>102</v>
      </c>
      <c r="AF209" s="138" t="s">
        <v>102</v>
      </c>
      <c r="AG209" s="138" t="s">
        <v>102</v>
      </c>
      <c r="AH209" s="138" t="s">
        <v>102</v>
      </c>
      <c r="AI209" s="140" t="s">
        <v>102</v>
      </c>
      <c r="AJ209" s="140" t="s">
        <v>102</v>
      </c>
      <c r="AK209" s="138" t="s">
        <v>102</v>
      </c>
      <c r="AL209" s="141" t="s">
        <v>102</v>
      </c>
      <c r="AM209" s="141" t="s">
        <v>102</v>
      </c>
      <c r="AN209" s="140" t="s">
        <v>102</v>
      </c>
      <c r="AO209" s="138" t="s">
        <v>102</v>
      </c>
      <c r="AP209" s="138" t="s">
        <v>102</v>
      </c>
      <c r="AQ209" s="139"/>
      <c r="AR209" s="138"/>
      <c r="AS209" s="138"/>
      <c r="AT209" s="138"/>
      <c r="AU209" s="138"/>
      <c r="AV209" s="138"/>
    </row>
    <row r="210" spans="1:48">
      <c r="A210" s="143" t="s">
        <v>102</v>
      </c>
      <c r="B210" s="143" t="s">
        <v>102</v>
      </c>
      <c r="C210" s="143" t="s">
        <v>102</v>
      </c>
      <c r="D210" s="142" t="s">
        <v>102</v>
      </c>
      <c r="E210" s="138" t="s">
        <v>102</v>
      </c>
      <c r="F210" s="138" t="s">
        <v>102</v>
      </c>
      <c r="G210" s="138" t="s">
        <v>102</v>
      </c>
      <c r="H210" s="138" t="s">
        <v>102</v>
      </c>
      <c r="I210" s="138" t="s">
        <v>102</v>
      </c>
      <c r="J210" s="138" t="s">
        <v>102</v>
      </c>
      <c r="K210" s="138" t="s">
        <v>102</v>
      </c>
      <c r="L210" s="138" t="s">
        <v>102</v>
      </c>
      <c r="M210" s="138" t="s">
        <v>102</v>
      </c>
      <c r="N210" s="138" t="s">
        <v>102</v>
      </c>
      <c r="O210" s="138" t="s">
        <v>102</v>
      </c>
      <c r="P210" s="138" t="s">
        <v>102</v>
      </c>
      <c r="Q210" s="138" t="s">
        <v>102</v>
      </c>
      <c r="R210" s="138" t="s">
        <v>102</v>
      </c>
      <c r="S210" s="138" t="s">
        <v>102</v>
      </c>
      <c r="T210" s="138" t="s">
        <v>102</v>
      </c>
      <c r="U210" s="138" t="s">
        <v>102</v>
      </c>
      <c r="V210" s="138" t="s">
        <v>102</v>
      </c>
      <c r="W210" s="138" t="s">
        <v>102</v>
      </c>
      <c r="X210" s="138" t="s">
        <v>102</v>
      </c>
      <c r="Y210" s="138" t="s">
        <v>102</v>
      </c>
      <c r="Z210" s="138" t="s">
        <v>102</v>
      </c>
      <c r="AA210" s="138" t="s">
        <v>102</v>
      </c>
      <c r="AB210" s="138" t="s">
        <v>102</v>
      </c>
      <c r="AC210" s="141" t="s">
        <v>102</v>
      </c>
      <c r="AD210" s="138" t="s">
        <v>102</v>
      </c>
      <c r="AE210" s="138" t="s">
        <v>102</v>
      </c>
      <c r="AF210" s="138" t="s">
        <v>102</v>
      </c>
      <c r="AG210" s="138" t="s">
        <v>102</v>
      </c>
      <c r="AH210" s="138" t="s">
        <v>102</v>
      </c>
      <c r="AI210" s="140" t="s">
        <v>102</v>
      </c>
      <c r="AJ210" s="140" t="s">
        <v>102</v>
      </c>
      <c r="AK210" s="138" t="s">
        <v>102</v>
      </c>
      <c r="AL210" s="141" t="s">
        <v>102</v>
      </c>
      <c r="AM210" s="141" t="s">
        <v>102</v>
      </c>
      <c r="AN210" s="140" t="s">
        <v>102</v>
      </c>
      <c r="AO210" s="138" t="s">
        <v>102</v>
      </c>
      <c r="AP210" s="138" t="s">
        <v>102</v>
      </c>
      <c r="AQ210" s="139"/>
      <c r="AR210" s="138"/>
      <c r="AS210" s="138"/>
      <c r="AT210" s="138"/>
      <c r="AU210" s="138"/>
      <c r="AV210" s="138"/>
    </row>
    <row r="211" spans="1:48">
      <c r="A211" s="143" t="s">
        <v>102</v>
      </c>
      <c r="B211" s="143" t="s">
        <v>102</v>
      </c>
      <c r="C211" s="143" t="s">
        <v>102</v>
      </c>
      <c r="D211" s="142" t="s">
        <v>102</v>
      </c>
      <c r="E211" s="138" t="s">
        <v>102</v>
      </c>
      <c r="F211" s="138" t="s">
        <v>102</v>
      </c>
      <c r="G211" s="138" t="s">
        <v>102</v>
      </c>
      <c r="H211" s="138" t="s">
        <v>102</v>
      </c>
      <c r="I211" s="138" t="s">
        <v>102</v>
      </c>
      <c r="J211" s="138" t="s">
        <v>102</v>
      </c>
      <c r="K211" s="138" t="s">
        <v>102</v>
      </c>
      <c r="L211" s="138" t="s">
        <v>102</v>
      </c>
      <c r="M211" s="138" t="s">
        <v>102</v>
      </c>
      <c r="N211" s="138" t="s">
        <v>102</v>
      </c>
      <c r="O211" s="138" t="s">
        <v>102</v>
      </c>
      <c r="P211" s="138" t="s">
        <v>102</v>
      </c>
      <c r="Q211" s="138" t="s">
        <v>102</v>
      </c>
      <c r="R211" s="138" t="s">
        <v>102</v>
      </c>
      <c r="S211" s="138" t="s">
        <v>102</v>
      </c>
      <c r="T211" s="138" t="s">
        <v>102</v>
      </c>
      <c r="U211" s="138" t="s">
        <v>102</v>
      </c>
      <c r="V211" s="138" t="s">
        <v>102</v>
      </c>
      <c r="W211" s="138" t="s">
        <v>102</v>
      </c>
      <c r="X211" s="138" t="s">
        <v>102</v>
      </c>
      <c r="Y211" s="138" t="s">
        <v>102</v>
      </c>
      <c r="Z211" s="138" t="s">
        <v>102</v>
      </c>
      <c r="AA211" s="138" t="s">
        <v>102</v>
      </c>
      <c r="AB211" s="138" t="s">
        <v>102</v>
      </c>
      <c r="AC211" s="141" t="s">
        <v>102</v>
      </c>
      <c r="AD211" s="138" t="s">
        <v>102</v>
      </c>
      <c r="AE211" s="138" t="s">
        <v>102</v>
      </c>
      <c r="AF211" s="138" t="s">
        <v>102</v>
      </c>
      <c r="AG211" s="138" t="s">
        <v>102</v>
      </c>
      <c r="AH211" s="138" t="s">
        <v>102</v>
      </c>
      <c r="AI211" s="140" t="s">
        <v>102</v>
      </c>
      <c r="AJ211" s="140" t="s">
        <v>102</v>
      </c>
      <c r="AK211" s="138" t="s">
        <v>102</v>
      </c>
      <c r="AL211" s="141" t="s">
        <v>102</v>
      </c>
      <c r="AM211" s="141" t="s">
        <v>102</v>
      </c>
      <c r="AN211" s="140" t="s">
        <v>102</v>
      </c>
      <c r="AO211" s="138" t="s">
        <v>102</v>
      </c>
      <c r="AP211" s="138" t="s">
        <v>102</v>
      </c>
      <c r="AQ211" s="139"/>
      <c r="AR211" s="138"/>
      <c r="AS211" s="138"/>
      <c r="AT211" s="138"/>
      <c r="AU211" s="138"/>
      <c r="AV211" s="138"/>
    </row>
    <row r="212" spans="1:48">
      <c r="A212" s="143" t="s">
        <v>102</v>
      </c>
      <c r="B212" s="143" t="s">
        <v>102</v>
      </c>
      <c r="C212" s="143" t="s">
        <v>102</v>
      </c>
      <c r="D212" s="142" t="s">
        <v>102</v>
      </c>
      <c r="E212" s="138" t="s">
        <v>102</v>
      </c>
      <c r="F212" s="138" t="s">
        <v>102</v>
      </c>
      <c r="G212" s="138" t="s">
        <v>102</v>
      </c>
      <c r="H212" s="138" t="s">
        <v>102</v>
      </c>
      <c r="I212" s="138" t="s">
        <v>102</v>
      </c>
      <c r="J212" s="138" t="s">
        <v>102</v>
      </c>
      <c r="K212" s="138" t="s">
        <v>102</v>
      </c>
      <c r="L212" s="138" t="s">
        <v>102</v>
      </c>
      <c r="M212" s="138" t="s">
        <v>102</v>
      </c>
      <c r="N212" s="138" t="s">
        <v>102</v>
      </c>
      <c r="O212" s="138" t="s">
        <v>102</v>
      </c>
      <c r="P212" s="138" t="s">
        <v>102</v>
      </c>
      <c r="Q212" s="138" t="s">
        <v>102</v>
      </c>
      <c r="R212" s="138" t="s">
        <v>102</v>
      </c>
      <c r="S212" s="138" t="s">
        <v>102</v>
      </c>
      <c r="T212" s="138" t="s">
        <v>102</v>
      </c>
      <c r="U212" s="138" t="s">
        <v>102</v>
      </c>
      <c r="V212" s="138" t="s">
        <v>102</v>
      </c>
      <c r="W212" s="138" t="s">
        <v>102</v>
      </c>
      <c r="X212" s="138" t="s">
        <v>102</v>
      </c>
      <c r="Y212" s="138" t="s">
        <v>102</v>
      </c>
      <c r="Z212" s="138" t="s">
        <v>102</v>
      </c>
      <c r="AA212" s="138" t="s">
        <v>102</v>
      </c>
      <c r="AB212" s="138" t="s">
        <v>102</v>
      </c>
      <c r="AC212" s="141" t="s">
        <v>102</v>
      </c>
      <c r="AD212" s="138" t="s">
        <v>102</v>
      </c>
      <c r="AE212" s="138" t="s">
        <v>102</v>
      </c>
      <c r="AF212" s="138" t="s">
        <v>102</v>
      </c>
      <c r="AG212" s="138" t="s">
        <v>102</v>
      </c>
      <c r="AH212" s="138" t="s">
        <v>102</v>
      </c>
      <c r="AI212" s="140" t="s">
        <v>102</v>
      </c>
      <c r="AJ212" s="140" t="s">
        <v>102</v>
      </c>
      <c r="AK212" s="138" t="s">
        <v>102</v>
      </c>
      <c r="AL212" s="141" t="s">
        <v>102</v>
      </c>
      <c r="AM212" s="141" t="s">
        <v>102</v>
      </c>
      <c r="AN212" s="140" t="s">
        <v>102</v>
      </c>
      <c r="AO212" s="138" t="s">
        <v>102</v>
      </c>
      <c r="AP212" s="138" t="s">
        <v>102</v>
      </c>
      <c r="AQ212" s="139"/>
      <c r="AR212" s="138"/>
      <c r="AS212" s="138"/>
      <c r="AT212" s="138"/>
      <c r="AU212" s="138"/>
      <c r="AV212" s="138"/>
    </row>
    <row r="213" spans="1:48">
      <c r="A213" s="143" t="s">
        <v>102</v>
      </c>
      <c r="B213" s="143" t="s">
        <v>102</v>
      </c>
      <c r="C213" s="143" t="s">
        <v>102</v>
      </c>
      <c r="D213" s="142" t="s">
        <v>102</v>
      </c>
      <c r="E213" s="138" t="s">
        <v>102</v>
      </c>
      <c r="F213" s="138" t="s">
        <v>102</v>
      </c>
      <c r="G213" s="138" t="s">
        <v>102</v>
      </c>
      <c r="H213" s="138" t="s">
        <v>102</v>
      </c>
      <c r="I213" s="138" t="s">
        <v>102</v>
      </c>
      <c r="J213" s="138" t="s">
        <v>102</v>
      </c>
      <c r="K213" s="138" t="s">
        <v>102</v>
      </c>
      <c r="L213" s="138" t="s">
        <v>102</v>
      </c>
      <c r="M213" s="138" t="s">
        <v>102</v>
      </c>
      <c r="N213" s="138" t="s">
        <v>102</v>
      </c>
      <c r="O213" s="138" t="s">
        <v>102</v>
      </c>
      <c r="P213" s="138" t="s">
        <v>102</v>
      </c>
      <c r="Q213" s="138" t="s">
        <v>102</v>
      </c>
      <c r="R213" s="138" t="s">
        <v>102</v>
      </c>
      <c r="S213" s="138" t="s">
        <v>102</v>
      </c>
      <c r="T213" s="138" t="s">
        <v>102</v>
      </c>
      <c r="U213" s="138" t="s">
        <v>102</v>
      </c>
      <c r="V213" s="138" t="s">
        <v>102</v>
      </c>
      <c r="W213" s="138" t="s">
        <v>102</v>
      </c>
      <c r="X213" s="138" t="s">
        <v>102</v>
      </c>
      <c r="Y213" s="138" t="s">
        <v>102</v>
      </c>
      <c r="Z213" s="138" t="s">
        <v>102</v>
      </c>
      <c r="AA213" s="138" t="s">
        <v>102</v>
      </c>
      <c r="AB213" s="138" t="s">
        <v>102</v>
      </c>
      <c r="AC213" s="141" t="s">
        <v>102</v>
      </c>
      <c r="AD213" s="138" t="s">
        <v>102</v>
      </c>
      <c r="AE213" s="138" t="s">
        <v>102</v>
      </c>
      <c r="AF213" s="138" t="s">
        <v>102</v>
      </c>
      <c r="AG213" s="138" t="s">
        <v>102</v>
      </c>
      <c r="AH213" s="138" t="s">
        <v>102</v>
      </c>
      <c r="AI213" s="140" t="s">
        <v>102</v>
      </c>
      <c r="AJ213" s="140" t="s">
        <v>102</v>
      </c>
      <c r="AK213" s="138" t="s">
        <v>102</v>
      </c>
      <c r="AL213" s="141" t="s">
        <v>102</v>
      </c>
      <c r="AM213" s="141" t="s">
        <v>102</v>
      </c>
      <c r="AN213" s="140" t="s">
        <v>102</v>
      </c>
      <c r="AO213" s="138" t="s">
        <v>102</v>
      </c>
      <c r="AP213" s="138" t="s">
        <v>102</v>
      </c>
      <c r="AQ213" s="139"/>
      <c r="AR213" s="138"/>
      <c r="AS213" s="138"/>
      <c r="AT213" s="138"/>
      <c r="AU213" s="138"/>
      <c r="AV213" s="138"/>
    </row>
    <row r="214" spans="1:48">
      <c r="A214" s="143" t="s">
        <v>102</v>
      </c>
      <c r="B214" s="143" t="s">
        <v>102</v>
      </c>
      <c r="C214" s="143" t="s">
        <v>102</v>
      </c>
      <c r="D214" s="142" t="s">
        <v>102</v>
      </c>
      <c r="E214" s="138" t="s">
        <v>102</v>
      </c>
      <c r="F214" s="138" t="s">
        <v>102</v>
      </c>
      <c r="G214" s="138" t="s">
        <v>102</v>
      </c>
      <c r="H214" s="138" t="s">
        <v>102</v>
      </c>
      <c r="I214" s="138" t="s">
        <v>102</v>
      </c>
      <c r="J214" s="138" t="s">
        <v>102</v>
      </c>
      <c r="K214" s="138" t="s">
        <v>102</v>
      </c>
      <c r="L214" s="138" t="s">
        <v>102</v>
      </c>
      <c r="M214" s="138" t="s">
        <v>102</v>
      </c>
      <c r="N214" s="138" t="s">
        <v>102</v>
      </c>
      <c r="O214" s="138" t="s">
        <v>102</v>
      </c>
      <c r="P214" s="138" t="s">
        <v>102</v>
      </c>
      <c r="Q214" s="138" t="s">
        <v>102</v>
      </c>
      <c r="R214" s="138" t="s">
        <v>102</v>
      </c>
      <c r="S214" s="138" t="s">
        <v>102</v>
      </c>
      <c r="T214" s="138" t="s">
        <v>102</v>
      </c>
      <c r="U214" s="138" t="s">
        <v>102</v>
      </c>
      <c r="V214" s="138" t="s">
        <v>102</v>
      </c>
      <c r="W214" s="138" t="s">
        <v>102</v>
      </c>
      <c r="X214" s="138" t="s">
        <v>102</v>
      </c>
      <c r="Y214" s="138" t="s">
        <v>102</v>
      </c>
      <c r="Z214" s="138" t="s">
        <v>102</v>
      </c>
      <c r="AA214" s="138" t="s">
        <v>102</v>
      </c>
      <c r="AB214" s="138" t="s">
        <v>102</v>
      </c>
      <c r="AC214" s="141" t="s">
        <v>102</v>
      </c>
      <c r="AD214" s="138" t="s">
        <v>102</v>
      </c>
      <c r="AE214" s="138" t="s">
        <v>102</v>
      </c>
      <c r="AF214" s="138" t="s">
        <v>102</v>
      </c>
      <c r="AG214" s="138" t="s">
        <v>102</v>
      </c>
      <c r="AH214" s="138" t="s">
        <v>102</v>
      </c>
      <c r="AI214" s="140" t="s">
        <v>102</v>
      </c>
      <c r="AJ214" s="140" t="s">
        <v>102</v>
      </c>
      <c r="AK214" s="138" t="s">
        <v>102</v>
      </c>
      <c r="AL214" s="141" t="s">
        <v>102</v>
      </c>
      <c r="AM214" s="141" t="s">
        <v>102</v>
      </c>
      <c r="AN214" s="140" t="s">
        <v>102</v>
      </c>
      <c r="AO214" s="138" t="s">
        <v>102</v>
      </c>
      <c r="AP214" s="138" t="s">
        <v>102</v>
      </c>
      <c r="AQ214" s="139"/>
      <c r="AR214" s="138"/>
      <c r="AS214" s="138"/>
      <c r="AT214" s="138"/>
      <c r="AU214" s="138"/>
      <c r="AV214" s="138"/>
    </row>
    <row r="215" spans="1:48">
      <c r="A215" s="143" t="s">
        <v>102</v>
      </c>
      <c r="B215" s="143" t="s">
        <v>102</v>
      </c>
      <c r="C215" s="143" t="s">
        <v>102</v>
      </c>
      <c r="D215" s="142" t="s">
        <v>102</v>
      </c>
      <c r="E215" s="138" t="s">
        <v>102</v>
      </c>
      <c r="F215" s="138" t="s">
        <v>102</v>
      </c>
      <c r="G215" s="138" t="s">
        <v>102</v>
      </c>
      <c r="H215" s="138" t="s">
        <v>102</v>
      </c>
      <c r="I215" s="138" t="s">
        <v>102</v>
      </c>
      <c r="J215" s="138" t="s">
        <v>102</v>
      </c>
      <c r="K215" s="138" t="s">
        <v>102</v>
      </c>
      <c r="L215" s="138" t="s">
        <v>102</v>
      </c>
      <c r="M215" s="138" t="s">
        <v>102</v>
      </c>
      <c r="N215" s="138" t="s">
        <v>102</v>
      </c>
      <c r="O215" s="138" t="s">
        <v>102</v>
      </c>
      <c r="P215" s="138" t="s">
        <v>102</v>
      </c>
      <c r="Q215" s="138" t="s">
        <v>102</v>
      </c>
      <c r="R215" s="138" t="s">
        <v>102</v>
      </c>
      <c r="S215" s="138" t="s">
        <v>102</v>
      </c>
      <c r="T215" s="138" t="s">
        <v>102</v>
      </c>
      <c r="U215" s="138" t="s">
        <v>102</v>
      </c>
      <c r="V215" s="138" t="s">
        <v>102</v>
      </c>
      <c r="W215" s="138" t="s">
        <v>102</v>
      </c>
      <c r="X215" s="138" t="s">
        <v>102</v>
      </c>
      <c r="Y215" s="138" t="s">
        <v>102</v>
      </c>
      <c r="Z215" s="138" t="s">
        <v>102</v>
      </c>
      <c r="AA215" s="138" t="s">
        <v>102</v>
      </c>
      <c r="AB215" s="138" t="s">
        <v>102</v>
      </c>
      <c r="AC215" s="141" t="s">
        <v>102</v>
      </c>
      <c r="AD215" s="138" t="s">
        <v>102</v>
      </c>
      <c r="AE215" s="138" t="s">
        <v>102</v>
      </c>
      <c r="AF215" s="138" t="s">
        <v>102</v>
      </c>
      <c r="AG215" s="138" t="s">
        <v>102</v>
      </c>
      <c r="AH215" s="138" t="s">
        <v>102</v>
      </c>
      <c r="AI215" s="140" t="s">
        <v>102</v>
      </c>
      <c r="AJ215" s="140" t="s">
        <v>102</v>
      </c>
      <c r="AK215" s="138" t="s">
        <v>102</v>
      </c>
      <c r="AL215" s="141" t="s">
        <v>102</v>
      </c>
      <c r="AM215" s="141" t="s">
        <v>102</v>
      </c>
      <c r="AN215" s="140" t="s">
        <v>102</v>
      </c>
      <c r="AO215" s="138" t="s">
        <v>102</v>
      </c>
      <c r="AP215" s="138" t="s">
        <v>102</v>
      </c>
      <c r="AQ215" s="139"/>
      <c r="AR215" s="138"/>
      <c r="AS215" s="138"/>
      <c r="AT215" s="138"/>
      <c r="AU215" s="138"/>
      <c r="AV215" s="138"/>
    </row>
    <row r="216" spans="1:48">
      <c r="A216" s="143" t="s">
        <v>102</v>
      </c>
      <c r="B216" s="143" t="s">
        <v>102</v>
      </c>
      <c r="C216" s="143" t="s">
        <v>102</v>
      </c>
      <c r="D216" s="142" t="s">
        <v>102</v>
      </c>
      <c r="E216" s="138" t="s">
        <v>102</v>
      </c>
      <c r="F216" s="138" t="s">
        <v>102</v>
      </c>
      <c r="G216" s="138" t="s">
        <v>102</v>
      </c>
      <c r="H216" s="138" t="s">
        <v>102</v>
      </c>
      <c r="I216" s="138" t="s">
        <v>102</v>
      </c>
      <c r="J216" s="138" t="s">
        <v>102</v>
      </c>
      <c r="K216" s="138" t="s">
        <v>102</v>
      </c>
      <c r="L216" s="138" t="s">
        <v>102</v>
      </c>
      <c r="M216" s="138" t="s">
        <v>102</v>
      </c>
      <c r="N216" s="138" t="s">
        <v>102</v>
      </c>
      <c r="O216" s="138" t="s">
        <v>102</v>
      </c>
      <c r="P216" s="138" t="s">
        <v>102</v>
      </c>
      <c r="Q216" s="138" t="s">
        <v>102</v>
      </c>
      <c r="R216" s="138" t="s">
        <v>102</v>
      </c>
      <c r="S216" s="138" t="s">
        <v>102</v>
      </c>
      <c r="T216" s="138" t="s">
        <v>102</v>
      </c>
      <c r="U216" s="138" t="s">
        <v>102</v>
      </c>
      <c r="V216" s="138" t="s">
        <v>102</v>
      </c>
      <c r="W216" s="138" t="s">
        <v>102</v>
      </c>
      <c r="X216" s="138" t="s">
        <v>102</v>
      </c>
      <c r="Y216" s="138" t="s">
        <v>102</v>
      </c>
      <c r="Z216" s="138" t="s">
        <v>102</v>
      </c>
      <c r="AA216" s="138" t="s">
        <v>102</v>
      </c>
      <c r="AB216" s="138" t="s">
        <v>102</v>
      </c>
      <c r="AC216" s="141" t="s">
        <v>102</v>
      </c>
      <c r="AD216" s="138" t="s">
        <v>102</v>
      </c>
      <c r="AE216" s="138" t="s">
        <v>102</v>
      </c>
      <c r="AF216" s="138" t="s">
        <v>102</v>
      </c>
      <c r="AG216" s="138" t="s">
        <v>102</v>
      </c>
      <c r="AH216" s="138" t="s">
        <v>102</v>
      </c>
      <c r="AI216" s="140" t="s">
        <v>102</v>
      </c>
      <c r="AJ216" s="140" t="s">
        <v>102</v>
      </c>
      <c r="AK216" s="138" t="s">
        <v>102</v>
      </c>
      <c r="AL216" s="141" t="s">
        <v>102</v>
      </c>
      <c r="AM216" s="141" t="s">
        <v>102</v>
      </c>
      <c r="AN216" s="140" t="s">
        <v>102</v>
      </c>
      <c r="AO216" s="138" t="s">
        <v>102</v>
      </c>
      <c r="AP216" s="138" t="s">
        <v>102</v>
      </c>
      <c r="AQ216" s="139"/>
      <c r="AR216" s="138"/>
      <c r="AS216" s="138"/>
      <c r="AT216" s="138"/>
      <c r="AU216" s="138"/>
      <c r="AV216" s="138"/>
    </row>
    <row r="217" spans="1:48">
      <c r="A217" s="143" t="s">
        <v>102</v>
      </c>
      <c r="B217" s="143" t="s">
        <v>102</v>
      </c>
      <c r="C217" s="143" t="s">
        <v>102</v>
      </c>
      <c r="D217" s="142" t="s">
        <v>102</v>
      </c>
      <c r="E217" s="138" t="s">
        <v>102</v>
      </c>
      <c r="F217" s="138" t="s">
        <v>102</v>
      </c>
      <c r="G217" s="138" t="s">
        <v>102</v>
      </c>
      <c r="H217" s="138" t="s">
        <v>102</v>
      </c>
      <c r="I217" s="138" t="s">
        <v>102</v>
      </c>
      <c r="J217" s="138" t="s">
        <v>102</v>
      </c>
      <c r="K217" s="138" t="s">
        <v>102</v>
      </c>
      <c r="L217" s="138" t="s">
        <v>102</v>
      </c>
      <c r="M217" s="138" t="s">
        <v>102</v>
      </c>
      <c r="N217" s="138" t="s">
        <v>102</v>
      </c>
      <c r="O217" s="138" t="s">
        <v>102</v>
      </c>
      <c r="P217" s="138" t="s">
        <v>102</v>
      </c>
      <c r="Q217" s="138" t="s">
        <v>102</v>
      </c>
      <c r="R217" s="138" t="s">
        <v>102</v>
      </c>
      <c r="S217" s="138" t="s">
        <v>102</v>
      </c>
      <c r="T217" s="138" t="s">
        <v>102</v>
      </c>
      <c r="U217" s="138" t="s">
        <v>102</v>
      </c>
      <c r="V217" s="138" t="s">
        <v>102</v>
      </c>
      <c r="W217" s="138" t="s">
        <v>102</v>
      </c>
      <c r="X217" s="138" t="s">
        <v>102</v>
      </c>
      <c r="Y217" s="138" t="s">
        <v>102</v>
      </c>
      <c r="Z217" s="138" t="s">
        <v>102</v>
      </c>
      <c r="AA217" s="138" t="s">
        <v>102</v>
      </c>
      <c r="AB217" s="138" t="s">
        <v>102</v>
      </c>
      <c r="AC217" s="141" t="s">
        <v>102</v>
      </c>
      <c r="AD217" s="138" t="s">
        <v>102</v>
      </c>
      <c r="AE217" s="138" t="s">
        <v>102</v>
      </c>
      <c r="AF217" s="138" t="s">
        <v>102</v>
      </c>
      <c r="AG217" s="138" t="s">
        <v>102</v>
      </c>
      <c r="AH217" s="138" t="s">
        <v>102</v>
      </c>
      <c r="AI217" s="140" t="s">
        <v>102</v>
      </c>
      <c r="AJ217" s="140" t="s">
        <v>102</v>
      </c>
      <c r="AK217" s="138" t="s">
        <v>102</v>
      </c>
      <c r="AL217" s="141" t="s">
        <v>102</v>
      </c>
      <c r="AM217" s="141" t="s">
        <v>102</v>
      </c>
      <c r="AN217" s="140" t="s">
        <v>102</v>
      </c>
      <c r="AO217" s="138" t="s">
        <v>102</v>
      </c>
      <c r="AP217" s="138" t="s">
        <v>102</v>
      </c>
      <c r="AQ217" s="139"/>
      <c r="AR217" s="138"/>
      <c r="AS217" s="138"/>
      <c r="AT217" s="138"/>
      <c r="AU217" s="138"/>
      <c r="AV217" s="138"/>
    </row>
    <row r="218" spans="1:48">
      <c r="A218" s="143" t="s">
        <v>102</v>
      </c>
      <c r="B218" s="143" t="s">
        <v>102</v>
      </c>
      <c r="C218" s="143" t="s">
        <v>102</v>
      </c>
      <c r="D218" s="142" t="s">
        <v>102</v>
      </c>
      <c r="E218" s="138" t="s">
        <v>102</v>
      </c>
      <c r="F218" s="138" t="s">
        <v>102</v>
      </c>
      <c r="G218" s="138" t="s">
        <v>102</v>
      </c>
      <c r="H218" s="138" t="s">
        <v>102</v>
      </c>
      <c r="I218" s="138" t="s">
        <v>102</v>
      </c>
      <c r="J218" s="138" t="s">
        <v>102</v>
      </c>
      <c r="K218" s="138" t="s">
        <v>102</v>
      </c>
      <c r="L218" s="138" t="s">
        <v>102</v>
      </c>
      <c r="M218" s="138" t="s">
        <v>102</v>
      </c>
      <c r="N218" s="138" t="s">
        <v>102</v>
      </c>
      <c r="O218" s="138" t="s">
        <v>102</v>
      </c>
      <c r="P218" s="138" t="s">
        <v>102</v>
      </c>
      <c r="Q218" s="138" t="s">
        <v>102</v>
      </c>
      <c r="R218" s="138" t="s">
        <v>102</v>
      </c>
      <c r="S218" s="138" t="s">
        <v>102</v>
      </c>
      <c r="T218" s="138" t="s">
        <v>102</v>
      </c>
      <c r="U218" s="138" t="s">
        <v>102</v>
      </c>
      <c r="V218" s="138" t="s">
        <v>102</v>
      </c>
      <c r="W218" s="138" t="s">
        <v>102</v>
      </c>
      <c r="X218" s="138" t="s">
        <v>102</v>
      </c>
      <c r="Y218" s="138" t="s">
        <v>102</v>
      </c>
      <c r="Z218" s="138" t="s">
        <v>102</v>
      </c>
      <c r="AA218" s="138" t="s">
        <v>102</v>
      </c>
      <c r="AB218" s="138" t="s">
        <v>102</v>
      </c>
      <c r="AC218" s="141" t="s">
        <v>102</v>
      </c>
      <c r="AD218" s="138" t="s">
        <v>102</v>
      </c>
      <c r="AE218" s="138" t="s">
        <v>102</v>
      </c>
      <c r="AF218" s="138" t="s">
        <v>102</v>
      </c>
      <c r="AG218" s="138" t="s">
        <v>102</v>
      </c>
      <c r="AH218" s="138" t="s">
        <v>102</v>
      </c>
      <c r="AI218" s="140" t="s">
        <v>102</v>
      </c>
      <c r="AJ218" s="140" t="s">
        <v>102</v>
      </c>
      <c r="AK218" s="138" t="s">
        <v>102</v>
      </c>
      <c r="AL218" s="141" t="s">
        <v>102</v>
      </c>
      <c r="AM218" s="141" t="s">
        <v>102</v>
      </c>
      <c r="AN218" s="140" t="s">
        <v>102</v>
      </c>
      <c r="AO218" s="138" t="s">
        <v>102</v>
      </c>
      <c r="AP218" s="138" t="s">
        <v>102</v>
      </c>
      <c r="AQ218" s="139"/>
      <c r="AR218" s="138"/>
      <c r="AS218" s="138"/>
      <c r="AT218" s="138"/>
      <c r="AU218" s="138"/>
      <c r="AV218" s="138"/>
    </row>
    <row r="219" spans="1:48">
      <c r="A219" s="143" t="s">
        <v>102</v>
      </c>
      <c r="B219" s="143" t="s">
        <v>102</v>
      </c>
      <c r="C219" s="143" t="s">
        <v>102</v>
      </c>
      <c r="D219" s="142" t="s">
        <v>102</v>
      </c>
      <c r="E219" s="138" t="s">
        <v>102</v>
      </c>
      <c r="F219" s="138" t="s">
        <v>102</v>
      </c>
      <c r="G219" s="138" t="s">
        <v>102</v>
      </c>
      <c r="H219" s="138" t="s">
        <v>102</v>
      </c>
      <c r="I219" s="138" t="s">
        <v>102</v>
      </c>
      <c r="J219" s="138" t="s">
        <v>102</v>
      </c>
      <c r="K219" s="138" t="s">
        <v>102</v>
      </c>
      <c r="L219" s="138" t="s">
        <v>102</v>
      </c>
      <c r="M219" s="138" t="s">
        <v>102</v>
      </c>
      <c r="N219" s="138" t="s">
        <v>102</v>
      </c>
      <c r="O219" s="138" t="s">
        <v>102</v>
      </c>
      <c r="P219" s="138" t="s">
        <v>102</v>
      </c>
      <c r="Q219" s="138" t="s">
        <v>102</v>
      </c>
      <c r="R219" s="138" t="s">
        <v>102</v>
      </c>
      <c r="S219" s="138" t="s">
        <v>102</v>
      </c>
      <c r="T219" s="138" t="s">
        <v>102</v>
      </c>
      <c r="U219" s="138" t="s">
        <v>102</v>
      </c>
      <c r="V219" s="138" t="s">
        <v>102</v>
      </c>
      <c r="W219" s="138" t="s">
        <v>102</v>
      </c>
      <c r="X219" s="138" t="s">
        <v>102</v>
      </c>
      <c r="Y219" s="138" t="s">
        <v>102</v>
      </c>
      <c r="Z219" s="138" t="s">
        <v>102</v>
      </c>
      <c r="AA219" s="138" t="s">
        <v>102</v>
      </c>
      <c r="AB219" s="138" t="s">
        <v>102</v>
      </c>
      <c r="AC219" s="141" t="s">
        <v>102</v>
      </c>
      <c r="AD219" s="138" t="s">
        <v>102</v>
      </c>
      <c r="AE219" s="138" t="s">
        <v>102</v>
      </c>
      <c r="AF219" s="138" t="s">
        <v>102</v>
      </c>
      <c r="AG219" s="138" t="s">
        <v>102</v>
      </c>
      <c r="AH219" s="138" t="s">
        <v>102</v>
      </c>
      <c r="AI219" s="140" t="s">
        <v>102</v>
      </c>
      <c r="AJ219" s="140" t="s">
        <v>102</v>
      </c>
      <c r="AK219" s="138" t="s">
        <v>102</v>
      </c>
      <c r="AL219" s="141" t="s">
        <v>102</v>
      </c>
      <c r="AM219" s="141" t="s">
        <v>102</v>
      </c>
      <c r="AN219" s="140" t="s">
        <v>102</v>
      </c>
      <c r="AO219" s="138" t="s">
        <v>102</v>
      </c>
      <c r="AP219" s="138" t="s">
        <v>102</v>
      </c>
      <c r="AQ219" s="139"/>
      <c r="AR219" s="138"/>
      <c r="AS219" s="138"/>
      <c r="AT219" s="138"/>
      <c r="AU219" s="138"/>
      <c r="AV219" s="138"/>
    </row>
    <row r="220" spans="1:48">
      <c r="A220" s="143" t="s">
        <v>102</v>
      </c>
      <c r="B220" s="143" t="s">
        <v>102</v>
      </c>
      <c r="C220" s="143" t="s">
        <v>102</v>
      </c>
      <c r="D220" s="142" t="s">
        <v>102</v>
      </c>
      <c r="E220" s="138" t="s">
        <v>102</v>
      </c>
      <c r="F220" s="138" t="s">
        <v>102</v>
      </c>
      <c r="G220" s="138" t="s">
        <v>102</v>
      </c>
      <c r="H220" s="138" t="s">
        <v>102</v>
      </c>
      <c r="I220" s="138" t="s">
        <v>102</v>
      </c>
      <c r="J220" s="138" t="s">
        <v>102</v>
      </c>
      <c r="K220" s="138" t="s">
        <v>102</v>
      </c>
      <c r="L220" s="138" t="s">
        <v>102</v>
      </c>
      <c r="M220" s="138" t="s">
        <v>102</v>
      </c>
      <c r="N220" s="138" t="s">
        <v>102</v>
      </c>
      <c r="O220" s="138" t="s">
        <v>102</v>
      </c>
      <c r="P220" s="138" t="s">
        <v>102</v>
      </c>
      <c r="Q220" s="138" t="s">
        <v>102</v>
      </c>
      <c r="R220" s="138" t="s">
        <v>102</v>
      </c>
      <c r="S220" s="138" t="s">
        <v>102</v>
      </c>
      <c r="T220" s="138" t="s">
        <v>102</v>
      </c>
      <c r="U220" s="138" t="s">
        <v>102</v>
      </c>
      <c r="V220" s="138" t="s">
        <v>102</v>
      </c>
      <c r="W220" s="138" t="s">
        <v>102</v>
      </c>
      <c r="X220" s="138" t="s">
        <v>102</v>
      </c>
      <c r="Y220" s="138" t="s">
        <v>102</v>
      </c>
      <c r="Z220" s="138" t="s">
        <v>102</v>
      </c>
      <c r="AA220" s="138" t="s">
        <v>102</v>
      </c>
      <c r="AB220" s="138" t="s">
        <v>102</v>
      </c>
      <c r="AC220" s="141" t="s">
        <v>102</v>
      </c>
      <c r="AD220" s="138" t="s">
        <v>102</v>
      </c>
      <c r="AE220" s="138" t="s">
        <v>102</v>
      </c>
      <c r="AF220" s="138" t="s">
        <v>102</v>
      </c>
      <c r="AG220" s="138" t="s">
        <v>102</v>
      </c>
      <c r="AH220" s="138" t="s">
        <v>102</v>
      </c>
      <c r="AI220" s="140" t="s">
        <v>102</v>
      </c>
      <c r="AJ220" s="140" t="s">
        <v>102</v>
      </c>
      <c r="AK220" s="138" t="s">
        <v>102</v>
      </c>
      <c r="AL220" s="141" t="s">
        <v>102</v>
      </c>
      <c r="AM220" s="141" t="s">
        <v>102</v>
      </c>
      <c r="AN220" s="140" t="s">
        <v>102</v>
      </c>
      <c r="AO220" s="138" t="s">
        <v>102</v>
      </c>
      <c r="AP220" s="138" t="s">
        <v>102</v>
      </c>
      <c r="AQ220" s="139"/>
      <c r="AR220" s="138"/>
      <c r="AS220" s="138"/>
      <c r="AT220" s="138"/>
      <c r="AU220" s="138"/>
      <c r="AV220" s="138"/>
    </row>
    <row r="221" spans="1:48">
      <c r="A221" s="143" t="s">
        <v>102</v>
      </c>
      <c r="B221" s="143" t="s">
        <v>102</v>
      </c>
      <c r="C221" s="143" t="s">
        <v>102</v>
      </c>
      <c r="D221" s="142" t="s">
        <v>102</v>
      </c>
      <c r="E221" s="138" t="s">
        <v>102</v>
      </c>
      <c r="F221" s="138" t="s">
        <v>102</v>
      </c>
      <c r="G221" s="138" t="s">
        <v>102</v>
      </c>
      <c r="H221" s="138" t="s">
        <v>102</v>
      </c>
      <c r="I221" s="138" t="s">
        <v>102</v>
      </c>
      <c r="J221" s="138" t="s">
        <v>102</v>
      </c>
      <c r="K221" s="138" t="s">
        <v>102</v>
      </c>
      <c r="L221" s="138" t="s">
        <v>102</v>
      </c>
      <c r="M221" s="138" t="s">
        <v>102</v>
      </c>
      <c r="N221" s="138" t="s">
        <v>102</v>
      </c>
      <c r="O221" s="138" t="s">
        <v>102</v>
      </c>
      <c r="P221" s="138" t="s">
        <v>102</v>
      </c>
      <c r="Q221" s="138" t="s">
        <v>102</v>
      </c>
      <c r="R221" s="138" t="s">
        <v>102</v>
      </c>
      <c r="S221" s="138" t="s">
        <v>102</v>
      </c>
      <c r="T221" s="138" t="s">
        <v>102</v>
      </c>
      <c r="U221" s="138" t="s">
        <v>102</v>
      </c>
      <c r="V221" s="138" t="s">
        <v>102</v>
      </c>
      <c r="W221" s="138" t="s">
        <v>102</v>
      </c>
      <c r="X221" s="138" t="s">
        <v>102</v>
      </c>
      <c r="Y221" s="138" t="s">
        <v>102</v>
      </c>
      <c r="Z221" s="138" t="s">
        <v>102</v>
      </c>
      <c r="AA221" s="138" t="s">
        <v>102</v>
      </c>
      <c r="AB221" s="138" t="s">
        <v>102</v>
      </c>
      <c r="AC221" s="141" t="s">
        <v>102</v>
      </c>
      <c r="AD221" s="138" t="s">
        <v>102</v>
      </c>
      <c r="AE221" s="138" t="s">
        <v>102</v>
      </c>
      <c r="AF221" s="138" t="s">
        <v>102</v>
      </c>
      <c r="AG221" s="138" t="s">
        <v>102</v>
      </c>
      <c r="AH221" s="138" t="s">
        <v>102</v>
      </c>
      <c r="AI221" s="140" t="s">
        <v>102</v>
      </c>
      <c r="AJ221" s="140" t="s">
        <v>102</v>
      </c>
      <c r="AK221" s="138" t="s">
        <v>102</v>
      </c>
      <c r="AL221" s="141" t="s">
        <v>102</v>
      </c>
      <c r="AM221" s="141" t="s">
        <v>102</v>
      </c>
      <c r="AN221" s="140" t="s">
        <v>102</v>
      </c>
      <c r="AO221" s="138" t="s">
        <v>102</v>
      </c>
      <c r="AP221" s="138" t="s">
        <v>102</v>
      </c>
      <c r="AQ221" s="139"/>
      <c r="AR221" s="138"/>
      <c r="AS221" s="138"/>
      <c r="AT221" s="138"/>
      <c r="AU221" s="138"/>
      <c r="AV221" s="138"/>
    </row>
    <row r="222" spans="1:48">
      <c r="A222" s="143" t="s">
        <v>102</v>
      </c>
      <c r="B222" s="143" t="s">
        <v>102</v>
      </c>
      <c r="C222" s="143" t="s">
        <v>102</v>
      </c>
      <c r="D222" s="142" t="s">
        <v>102</v>
      </c>
      <c r="E222" s="138" t="s">
        <v>102</v>
      </c>
      <c r="F222" s="138" t="s">
        <v>102</v>
      </c>
      <c r="G222" s="138" t="s">
        <v>102</v>
      </c>
      <c r="H222" s="138" t="s">
        <v>102</v>
      </c>
      <c r="I222" s="138" t="s">
        <v>102</v>
      </c>
      <c r="J222" s="138" t="s">
        <v>102</v>
      </c>
      <c r="K222" s="138" t="s">
        <v>102</v>
      </c>
      <c r="L222" s="138" t="s">
        <v>102</v>
      </c>
      <c r="M222" s="138" t="s">
        <v>102</v>
      </c>
      <c r="N222" s="138" t="s">
        <v>102</v>
      </c>
      <c r="O222" s="138" t="s">
        <v>102</v>
      </c>
      <c r="P222" s="138" t="s">
        <v>102</v>
      </c>
      <c r="Q222" s="138" t="s">
        <v>102</v>
      </c>
      <c r="R222" s="138" t="s">
        <v>102</v>
      </c>
      <c r="S222" s="138" t="s">
        <v>102</v>
      </c>
      <c r="T222" s="138" t="s">
        <v>102</v>
      </c>
      <c r="U222" s="138" t="s">
        <v>102</v>
      </c>
      <c r="V222" s="138" t="s">
        <v>102</v>
      </c>
      <c r="W222" s="138" t="s">
        <v>102</v>
      </c>
      <c r="X222" s="138" t="s">
        <v>102</v>
      </c>
      <c r="Y222" s="138" t="s">
        <v>102</v>
      </c>
      <c r="Z222" s="138" t="s">
        <v>102</v>
      </c>
      <c r="AA222" s="138" t="s">
        <v>102</v>
      </c>
      <c r="AB222" s="138" t="s">
        <v>102</v>
      </c>
      <c r="AC222" s="141" t="s">
        <v>102</v>
      </c>
      <c r="AD222" s="138" t="s">
        <v>102</v>
      </c>
      <c r="AE222" s="138" t="s">
        <v>102</v>
      </c>
      <c r="AF222" s="138" t="s">
        <v>102</v>
      </c>
      <c r="AG222" s="138" t="s">
        <v>102</v>
      </c>
      <c r="AH222" s="138" t="s">
        <v>102</v>
      </c>
      <c r="AI222" s="140" t="s">
        <v>102</v>
      </c>
      <c r="AJ222" s="140" t="s">
        <v>102</v>
      </c>
      <c r="AK222" s="138" t="s">
        <v>102</v>
      </c>
      <c r="AL222" s="141" t="s">
        <v>102</v>
      </c>
      <c r="AM222" s="141" t="s">
        <v>102</v>
      </c>
      <c r="AN222" s="140" t="s">
        <v>102</v>
      </c>
      <c r="AO222" s="138" t="s">
        <v>102</v>
      </c>
      <c r="AP222" s="138" t="s">
        <v>102</v>
      </c>
      <c r="AQ222" s="139"/>
      <c r="AR222" s="138"/>
      <c r="AS222" s="138"/>
      <c r="AT222" s="138"/>
      <c r="AU222" s="138"/>
      <c r="AV222" s="138"/>
    </row>
    <row r="223" spans="1:48">
      <c r="A223" s="143" t="s">
        <v>102</v>
      </c>
      <c r="B223" s="143" t="s">
        <v>102</v>
      </c>
      <c r="C223" s="143" t="s">
        <v>102</v>
      </c>
      <c r="D223" s="142" t="s">
        <v>102</v>
      </c>
      <c r="E223" s="138" t="s">
        <v>102</v>
      </c>
      <c r="F223" s="138" t="s">
        <v>102</v>
      </c>
      <c r="G223" s="138" t="s">
        <v>102</v>
      </c>
      <c r="H223" s="138" t="s">
        <v>102</v>
      </c>
      <c r="I223" s="138" t="s">
        <v>102</v>
      </c>
      <c r="J223" s="138" t="s">
        <v>102</v>
      </c>
      <c r="K223" s="138" t="s">
        <v>102</v>
      </c>
      <c r="L223" s="138" t="s">
        <v>102</v>
      </c>
      <c r="M223" s="138" t="s">
        <v>102</v>
      </c>
      <c r="N223" s="138" t="s">
        <v>102</v>
      </c>
      <c r="O223" s="138" t="s">
        <v>102</v>
      </c>
      <c r="P223" s="138" t="s">
        <v>102</v>
      </c>
      <c r="Q223" s="138" t="s">
        <v>102</v>
      </c>
      <c r="R223" s="138" t="s">
        <v>102</v>
      </c>
      <c r="S223" s="138" t="s">
        <v>102</v>
      </c>
      <c r="T223" s="138" t="s">
        <v>102</v>
      </c>
      <c r="U223" s="138" t="s">
        <v>102</v>
      </c>
      <c r="V223" s="138" t="s">
        <v>102</v>
      </c>
      <c r="W223" s="138" t="s">
        <v>102</v>
      </c>
      <c r="X223" s="138" t="s">
        <v>102</v>
      </c>
      <c r="Y223" s="138" t="s">
        <v>102</v>
      </c>
      <c r="Z223" s="138" t="s">
        <v>102</v>
      </c>
      <c r="AA223" s="138" t="s">
        <v>102</v>
      </c>
      <c r="AB223" s="138" t="s">
        <v>102</v>
      </c>
      <c r="AC223" s="141" t="s">
        <v>102</v>
      </c>
      <c r="AD223" s="138" t="s">
        <v>102</v>
      </c>
      <c r="AE223" s="138" t="s">
        <v>102</v>
      </c>
      <c r="AF223" s="138" t="s">
        <v>102</v>
      </c>
      <c r="AG223" s="138" t="s">
        <v>102</v>
      </c>
      <c r="AH223" s="138" t="s">
        <v>102</v>
      </c>
      <c r="AI223" s="140" t="s">
        <v>102</v>
      </c>
      <c r="AJ223" s="140" t="s">
        <v>102</v>
      </c>
      <c r="AK223" s="138" t="s">
        <v>102</v>
      </c>
      <c r="AL223" s="141" t="s">
        <v>102</v>
      </c>
      <c r="AM223" s="141" t="s">
        <v>102</v>
      </c>
      <c r="AN223" s="140" t="s">
        <v>102</v>
      </c>
      <c r="AO223" s="138" t="s">
        <v>102</v>
      </c>
      <c r="AP223" s="138" t="s">
        <v>102</v>
      </c>
      <c r="AQ223" s="139"/>
      <c r="AR223" s="138"/>
      <c r="AS223" s="138"/>
      <c r="AT223" s="138"/>
      <c r="AU223" s="138"/>
      <c r="AV223" s="138"/>
    </row>
    <row r="224" spans="1:48">
      <c r="A224" s="143" t="s">
        <v>102</v>
      </c>
      <c r="B224" s="143" t="s">
        <v>102</v>
      </c>
      <c r="C224" s="143" t="s">
        <v>102</v>
      </c>
      <c r="D224" s="142" t="s">
        <v>102</v>
      </c>
      <c r="E224" s="138" t="s">
        <v>102</v>
      </c>
      <c r="F224" s="138" t="s">
        <v>102</v>
      </c>
      <c r="G224" s="138" t="s">
        <v>102</v>
      </c>
      <c r="H224" s="138" t="s">
        <v>102</v>
      </c>
      <c r="I224" s="138" t="s">
        <v>102</v>
      </c>
      <c r="J224" s="138" t="s">
        <v>102</v>
      </c>
      <c r="K224" s="138" t="s">
        <v>102</v>
      </c>
      <c r="L224" s="138" t="s">
        <v>102</v>
      </c>
      <c r="M224" s="138" t="s">
        <v>102</v>
      </c>
      <c r="N224" s="138" t="s">
        <v>102</v>
      </c>
      <c r="O224" s="138" t="s">
        <v>102</v>
      </c>
      <c r="P224" s="138" t="s">
        <v>102</v>
      </c>
      <c r="Q224" s="138" t="s">
        <v>102</v>
      </c>
      <c r="R224" s="138" t="s">
        <v>102</v>
      </c>
      <c r="S224" s="138" t="s">
        <v>102</v>
      </c>
      <c r="T224" s="138" t="s">
        <v>102</v>
      </c>
      <c r="U224" s="138" t="s">
        <v>102</v>
      </c>
      <c r="V224" s="138" t="s">
        <v>102</v>
      </c>
      <c r="W224" s="138" t="s">
        <v>102</v>
      </c>
      <c r="X224" s="138" t="s">
        <v>102</v>
      </c>
      <c r="Y224" s="138" t="s">
        <v>102</v>
      </c>
      <c r="Z224" s="138" t="s">
        <v>102</v>
      </c>
      <c r="AA224" s="138" t="s">
        <v>102</v>
      </c>
      <c r="AB224" s="138" t="s">
        <v>102</v>
      </c>
      <c r="AC224" s="141" t="s">
        <v>102</v>
      </c>
      <c r="AD224" s="138" t="s">
        <v>102</v>
      </c>
      <c r="AE224" s="138" t="s">
        <v>102</v>
      </c>
      <c r="AF224" s="138" t="s">
        <v>102</v>
      </c>
      <c r="AG224" s="138" t="s">
        <v>102</v>
      </c>
      <c r="AH224" s="138" t="s">
        <v>102</v>
      </c>
      <c r="AI224" s="140" t="s">
        <v>102</v>
      </c>
      <c r="AJ224" s="140" t="s">
        <v>102</v>
      </c>
      <c r="AK224" s="138" t="s">
        <v>102</v>
      </c>
      <c r="AL224" s="141" t="s">
        <v>102</v>
      </c>
      <c r="AM224" s="141" t="s">
        <v>102</v>
      </c>
      <c r="AN224" s="140" t="s">
        <v>102</v>
      </c>
      <c r="AO224" s="138" t="s">
        <v>102</v>
      </c>
      <c r="AP224" s="138" t="s">
        <v>102</v>
      </c>
      <c r="AQ224" s="139"/>
      <c r="AR224" s="138"/>
      <c r="AS224" s="138"/>
      <c r="AT224" s="138"/>
      <c r="AU224" s="138"/>
      <c r="AV224" s="138"/>
    </row>
    <row r="225" spans="1:48">
      <c r="A225" s="143" t="s">
        <v>102</v>
      </c>
      <c r="B225" s="143" t="s">
        <v>102</v>
      </c>
      <c r="C225" s="143" t="s">
        <v>102</v>
      </c>
      <c r="D225" s="142" t="s">
        <v>102</v>
      </c>
      <c r="E225" s="138" t="s">
        <v>102</v>
      </c>
      <c r="F225" s="138" t="s">
        <v>102</v>
      </c>
      <c r="G225" s="138" t="s">
        <v>102</v>
      </c>
      <c r="H225" s="138" t="s">
        <v>102</v>
      </c>
      <c r="I225" s="138" t="s">
        <v>102</v>
      </c>
      <c r="J225" s="138" t="s">
        <v>102</v>
      </c>
      <c r="K225" s="138" t="s">
        <v>102</v>
      </c>
      <c r="L225" s="138" t="s">
        <v>102</v>
      </c>
      <c r="M225" s="138" t="s">
        <v>102</v>
      </c>
      <c r="N225" s="138" t="s">
        <v>102</v>
      </c>
      <c r="O225" s="138" t="s">
        <v>102</v>
      </c>
      <c r="P225" s="138" t="s">
        <v>102</v>
      </c>
      <c r="Q225" s="138" t="s">
        <v>102</v>
      </c>
      <c r="R225" s="138" t="s">
        <v>102</v>
      </c>
      <c r="S225" s="138" t="s">
        <v>102</v>
      </c>
      <c r="T225" s="138" t="s">
        <v>102</v>
      </c>
      <c r="U225" s="138" t="s">
        <v>102</v>
      </c>
      <c r="V225" s="138" t="s">
        <v>102</v>
      </c>
      <c r="W225" s="138" t="s">
        <v>102</v>
      </c>
      <c r="X225" s="138" t="s">
        <v>102</v>
      </c>
      <c r="Y225" s="138" t="s">
        <v>102</v>
      </c>
      <c r="Z225" s="138" t="s">
        <v>102</v>
      </c>
      <c r="AA225" s="138" t="s">
        <v>102</v>
      </c>
      <c r="AB225" s="138" t="s">
        <v>102</v>
      </c>
      <c r="AC225" s="141" t="s">
        <v>102</v>
      </c>
      <c r="AD225" s="138" t="s">
        <v>102</v>
      </c>
      <c r="AE225" s="138" t="s">
        <v>102</v>
      </c>
      <c r="AF225" s="138" t="s">
        <v>102</v>
      </c>
      <c r="AG225" s="138" t="s">
        <v>102</v>
      </c>
      <c r="AH225" s="138" t="s">
        <v>102</v>
      </c>
      <c r="AI225" s="140" t="s">
        <v>102</v>
      </c>
      <c r="AJ225" s="140" t="s">
        <v>102</v>
      </c>
      <c r="AK225" s="138" t="s">
        <v>102</v>
      </c>
      <c r="AL225" s="141" t="s">
        <v>102</v>
      </c>
      <c r="AM225" s="141" t="s">
        <v>102</v>
      </c>
      <c r="AN225" s="140" t="s">
        <v>102</v>
      </c>
      <c r="AO225" s="138" t="s">
        <v>102</v>
      </c>
      <c r="AP225" s="138" t="s">
        <v>102</v>
      </c>
      <c r="AQ225" s="139"/>
      <c r="AR225" s="138"/>
      <c r="AS225" s="138"/>
      <c r="AT225" s="138"/>
      <c r="AU225" s="138"/>
      <c r="AV225" s="138"/>
    </row>
    <row r="226" spans="1:48">
      <c r="A226" s="143" t="s">
        <v>102</v>
      </c>
      <c r="B226" s="143" t="s">
        <v>102</v>
      </c>
      <c r="C226" s="143" t="s">
        <v>102</v>
      </c>
      <c r="D226" s="142" t="s">
        <v>102</v>
      </c>
      <c r="E226" s="138" t="s">
        <v>102</v>
      </c>
      <c r="F226" s="138" t="s">
        <v>102</v>
      </c>
      <c r="G226" s="138" t="s">
        <v>102</v>
      </c>
      <c r="H226" s="138" t="s">
        <v>102</v>
      </c>
      <c r="I226" s="138" t="s">
        <v>102</v>
      </c>
      <c r="J226" s="138" t="s">
        <v>102</v>
      </c>
      <c r="K226" s="138" t="s">
        <v>102</v>
      </c>
      <c r="L226" s="138" t="s">
        <v>102</v>
      </c>
      <c r="M226" s="138" t="s">
        <v>102</v>
      </c>
      <c r="N226" s="138" t="s">
        <v>102</v>
      </c>
      <c r="O226" s="138" t="s">
        <v>102</v>
      </c>
      <c r="P226" s="138" t="s">
        <v>102</v>
      </c>
      <c r="Q226" s="138" t="s">
        <v>102</v>
      </c>
      <c r="R226" s="138" t="s">
        <v>102</v>
      </c>
      <c r="S226" s="138" t="s">
        <v>102</v>
      </c>
      <c r="T226" s="138" t="s">
        <v>102</v>
      </c>
      <c r="U226" s="138" t="s">
        <v>102</v>
      </c>
      <c r="V226" s="138" t="s">
        <v>102</v>
      </c>
      <c r="W226" s="138" t="s">
        <v>102</v>
      </c>
      <c r="X226" s="138" t="s">
        <v>102</v>
      </c>
      <c r="Y226" s="138" t="s">
        <v>102</v>
      </c>
      <c r="Z226" s="138" t="s">
        <v>102</v>
      </c>
      <c r="AA226" s="138" t="s">
        <v>102</v>
      </c>
      <c r="AB226" s="138" t="s">
        <v>102</v>
      </c>
      <c r="AC226" s="141" t="s">
        <v>102</v>
      </c>
      <c r="AD226" s="138" t="s">
        <v>102</v>
      </c>
      <c r="AE226" s="138" t="s">
        <v>102</v>
      </c>
      <c r="AF226" s="138" t="s">
        <v>102</v>
      </c>
      <c r="AG226" s="138" t="s">
        <v>102</v>
      </c>
      <c r="AH226" s="138" t="s">
        <v>102</v>
      </c>
      <c r="AI226" s="140" t="s">
        <v>102</v>
      </c>
      <c r="AJ226" s="140" t="s">
        <v>102</v>
      </c>
      <c r="AK226" s="138" t="s">
        <v>102</v>
      </c>
      <c r="AL226" s="141" t="s">
        <v>102</v>
      </c>
      <c r="AM226" s="141" t="s">
        <v>102</v>
      </c>
      <c r="AN226" s="140" t="s">
        <v>102</v>
      </c>
      <c r="AO226" s="138" t="s">
        <v>102</v>
      </c>
      <c r="AP226" s="138" t="s">
        <v>102</v>
      </c>
      <c r="AQ226" s="139"/>
      <c r="AR226" s="138"/>
      <c r="AS226" s="138"/>
      <c r="AT226" s="138"/>
      <c r="AU226" s="138"/>
      <c r="AV226" s="138"/>
    </row>
    <row r="227" spans="1:48">
      <c r="A227" s="143" t="s">
        <v>102</v>
      </c>
      <c r="B227" s="143" t="s">
        <v>102</v>
      </c>
      <c r="C227" s="143" t="s">
        <v>102</v>
      </c>
      <c r="D227" s="142" t="s">
        <v>102</v>
      </c>
      <c r="E227" s="138" t="s">
        <v>102</v>
      </c>
      <c r="F227" s="138" t="s">
        <v>102</v>
      </c>
      <c r="G227" s="138" t="s">
        <v>102</v>
      </c>
      <c r="H227" s="138" t="s">
        <v>102</v>
      </c>
      <c r="I227" s="138" t="s">
        <v>102</v>
      </c>
      <c r="J227" s="138" t="s">
        <v>102</v>
      </c>
      <c r="K227" s="138" t="s">
        <v>102</v>
      </c>
      <c r="L227" s="138" t="s">
        <v>102</v>
      </c>
      <c r="M227" s="138" t="s">
        <v>102</v>
      </c>
      <c r="N227" s="138" t="s">
        <v>102</v>
      </c>
      <c r="O227" s="138" t="s">
        <v>102</v>
      </c>
      <c r="P227" s="138" t="s">
        <v>102</v>
      </c>
      <c r="Q227" s="138" t="s">
        <v>102</v>
      </c>
      <c r="R227" s="138" t="s">
        <v>102</v>
      </c>
      <c r="S227" s="138" t="s">
        <v>102</v>
      </c>
      <c r="T227" s="138" t="s">
        <v>102</v>
      </c>
      <c r="U227" s="138" t="s">
        <v>102</v>
      </c>
      <c r="V227" s="138" t="s">
        <v>102</v>
      </c>
      <c r="W227" s="138" t="s">
        <v>102</v>
      </c>
      <c r="X227" s="138" t="s">
        <v>102</v>
      </c>
      <c r="Y227" s="138" t="s">
        <v>102</v>
      </c>
      <c r="Z227" s="138" t="s">
        <v>102</v>
      </c>
      <c r="AA227" s="138" t="s">
        <v>102</v>
      </c>
      <c r="AB227" s="138" t="s">
        <v>102</v>
      </c>
      <c r="AC227" s="141" t="s">
        <v>102</v>
      </c>
      <c r="AD227" s="138" t="s">
        <v>102</v>
      </c>
      <c r="AE227" s="138" t="s">
        <v>102</v>
      </c>
      <c r="AF227" s="138" t="s">
        <v>102</v>
      </c>
      <c r="AG227" s="138" t="s">
        <v>102</v>
      </c>
      <c r="AH227" s="138" t="s">
        <v>102</v>
      </c>
      <c r="AI227" s="140" t="s">
        <v>102</v>
      </c>
      <c r="AJ227" s="140" t="s">
        <v>102</v>
      </c>
      <c r="AK227" s="138" t="s">
        <v>102</v>
      </c>
      <c r="AL227" s="141" t="s">
        <v>102</v>
      </c>
      <c r="AM227" s="141" t="s">
        <v>102</v>
      </c>
      <c r="AN227" s="140" t="s">
        <v>102</v>
      </c>
      <c r="AO227" s="138" t="s">
        <v>102</v>
      </c>
      <c r="AP227" s="138" t="s">
        <v>102</v>
      </c>
      <c r="AQ227" s="139"/>
      <c r="AR227" s="138"/>
      <c r="AS227" s="138"/>
      <c r="AT227" s="138"/>
      <c r="AU227" s="138"/>
      <c r="AV227" s="138"/>
    </row>
    <row r="228" spans="1:48">
      <c r="A228" s="143" t="s">
        <v>102</v>
      </c>
      <c r="B228" s="143" t="s">
        <v>102</v>
      </c>
      <c r="C228" s="143" t="s">
        <v>102</v>
      </c>
      <c r="D228" s="142" t="s">
        <v>102</v>
      </c>
      <c r="E228" s="138" t="s">
        <v>102</v>
      </c>
      <c r="F228" s="138" t="s">
        <v>102</v>
      </c>
      <c r="G228" s="138" t="s">
        <v>102</v>
      </c>
      <c r="H228" s="138" t="s">
        <v>102</v>
      </c>
      <c r="I228" s="138" t="s">
        <v>102</v>
      </c>
      <c r="J228" s="138" t="s">
        <v>102</v>
      </c>
      <c r="K228" s="138" t="s">
        <v>102</v>
      </c>
      <c r="L228" s="138" t="s">
        <v>102</v>
      </c>
      <c r="M228" s="138" t="s">
        <v>102</v>
      </c>
      <c r="N228" s="138" t="s">
        <v>102</v>
      </c>
      <c r="O228" s="138" t="s">
        <v>102</v>
      </c>
      <c r="P228" s="138" t="s">
        <v>102</v>
      </c>
      <c r="Q228" s="138" t="s">
        <v>102</v>
      </c>
      <c r="R228" s="138" t="s">
        <v>102</v>
      </c>
      <c r="S228" s="138" t="s">
        <v>102</v>
      </c>
      <c r="T228" s="138" t="s">
        <v>102</v>
      </c>
      <c r="U228" s="138" t="s">
        <v>102</v>
      </c>
      <c r="V228" s="138" t="s">
        <v>102</v>
      </c>
      <c r="W228" s="138" t="s">
        <v>102</v>
      </c>
      <c r="X228" s="138" t="s">
        <v>102</v>
      </c>
      <c r="Y228" s="138" t="s">
        <v>102</v>
      </c>
      <c r="Z228" s="138" t="s">
        <v>102</v>
      </c>
      <c r="AA228" s="138" t="s">
        <v>102</v>
      </c>
      <c r="AB228" s="138" t="s">
        <v>102</v>
      </c>
      <c r="AC228" s="141" t="s">
        <v>102</v>
      </c>
      <c r="AD228" s="138" t="s">
        <v>102</v>
      </c>
      <c r="AE228" s="138" t="s">
        <v>102</v>
      </c>
      <c r="AF228" s="138" t="s">
        <v>102</v>
      </c>
      <c r="AG228" s="138" t="s">
        <v>102</v>
      </c>
      <c r="AH228" s="138" t="s">
        <v>102</v>
      </c>
      <c r="AI228" s="140" t="s">
        <v>102</v>
      </c>
      <c r="AJ228" s="140" t="s">
        <v>102</v>
      </c>
      <c r="AK228" s="138" t="s">
        <v>102</v>
      </c>
      <c r="AL228" s="141" t="s">
        <v>102</v>
      </c>
      <c r="AM228" s="141" t="s">
        <v>102</v>
      </c>
      <c r="AN228" s="140" t="s">
        <v>102</v>
      </c>
      <c r="AO228" s="138" t="s">
        <v>102</v>
      </c>
      <c r="AP228" s="138" t="s">
        <v>102</v>
      </c>
      <c r="AQ228" s="139"/>
      <c r="AR228" s="138"/>
      <c r="AS228" s="138"/>
      <c r="AT228" s="138"/>
      <c r="AU228" s="138"/>
      <c r="AV228" s="138"/>
    </row>
    <row r="229" spans="1:48">
      <c r="A229" s="143" t="s">
        <v>102</v>
      </c>
      <c r="B229" s="143" t="s">
        <v>102</v>
      </c>
      <c r="C229" s="143" t="s">
        <v>102</v>
      </c>
      <c r="D229" s="142" t="s">
        <v>102</v>
      </c>
      <c r="E229" s="138" t="s">
        <v>102</v>
      </c>
      <c r="F229" s="138" t="s">
        <v>102</v>
      </c>
      <c r="G229" s="138" t="s">
        <v>102</v>
      </c>
      <c r="H229" s="138" t="s">
        <v>102</v>
      </c>
      <c r="I229" s="138" t="s">
        <v>102</v>
      </c>
      <c r="J229" s="138" t="s">
        <v>102</v>
      </c>
      <c r="K229" s="138" t="s">
        <v>102</v>
      </c>
      <c r="L229" s="138" t="s">
        <v>102</v>
      </c>
      <c r="M229" s="138" t="s">
        <v>102</v>
      </c>
      <c r="N229" s="138" t="s">
        <v>102</v>
      </c>
      <c r="O229" s="138" t="s">
        <v>102</v>
      </c>
      <c r="P229" s="138" t="s">
        <v>102</v>
      </c>
      <c r="Q229" s="138" t="s">
        <v>102</v>
      </c>
      <c r="R229" s="138" t="s">
        <v>102</v>
      </c>
      <c r="S229" s="138" t="s">
        <v>102</v>
      </c>
      <c r="T229" s="138" t="s">
        <v>102</v>
      </c>
      <c r="U229" s="138" t="s">
        <v>102</v>
      </c>
      <c r="V229" s="138" t="s">
        <v>102</v>
      </c>
      <c r="W229" s="138" t="s">
        <v>102</v>
      </c>
      <c r="X229" s="138" t="s">
        <v>102</v>
      </c>
      <c r="Y229" s="138" t="s">
        <v>102</v>
      </c>
      <c r="Z229" s="138" t="s">
        <v>102</v>
      </c>
      <c r="AA229" s="138" t="s">
        <v>102</v>
      </c>
      <c r="AB229" s="138" t="s">
        <v>102</v>
      </c>
      <c r="AC229" s="141" t="s">
        <v>102</v>
      </c>
      <c r="AD229" s="138" t="s">
        <v>102</v>
      </c>
      <c r="AE229" s="138" t="s">
        <v>102</v>
      </c>
      <c r="AF229" s="138" t="s">
        <v>102</v>
      </c>
      <c r="AG229" s="138" t="s">
        <v>102</v>
      </c>
      <c r="AH229" s="138" t="s">
        <v>102</v>
      </c>
      <c r="AI229" s="140" t="s">
        <v>102</v>
      </c>
      <c r="AJ229" s="140" t="s">
        <v>102</v>
      </c>
      <c r="AK229" s="138" t="s">
        <v>102</v>
      </c>
      <c r="AL229" s="141" t="s">
        <v>102</v>
      </c>
      <c r="AM229" s="141" t="s">
        <v>102</v>
      </c>
      <c r="AN229" s="140" t="s">
        <v>102</v>
      </c>
      <c r="AO229" s="138" t="s">
        <v>102</v>
      </c>
      <c r="AP229" s="138" t="s">
        <v>102</v>
      </c>
      <c r="AQ229" s="139"/>
      <c r="AR229" s="138"/>
      <c r="AS229" s="138"/>
      <c r="AT229" s="138"/>
      <c r="AU229" s="138"/>
      <c r="AV229" s="138"/>
    </row>
    <row r="230" spans="1:48">
      <c r="A230" s="143" t="s">
        <v>102</v>
      </c>
      <c r="B230" s="143" t="s">
        <v>102</v>
      </c>
      <c r="C230" s="143" t="s">
        <v>102</v>
      </c>
      <c r="D230" s="142" t="s">
        <v>102</v>
      </c>
      <c r="E230" s="138" t="s">
        <v>102</v>
      </c>
      <c r="F230" s="138" t="s">
        <v>102</v>
      </c>
      <c r="G230" s="138" t="s">
        <v>102</v>
      </c>
      <c r="H230" s="138" t="s">
        <v>102</v>
      </c>
      <c r="I230" s="138" t="s">
        <v>102</v>
      </c>
      <c r="J230" s="138" t="s">
        <v>102</v>
      </c>
      <c r="K230" s="138" t="s">
        <v>102</v>
      </c>
      <c r="L230" s="138" t="s">
        <v>102</v>
      </c>
      <c r="M230" s="138" t="s">
        <v>102</v>
      </c>
      <c r="N230" s="138" t="s">
        <v>102</v>
      </c>
      <c r="O230" s="138" t="s">
        <v>102</v>
      </c>
      <c r="P230" s="138" t="s">
        <v>102</v>
      </c>
      <c r="Q230" s="138" t="s">
        <v>102</v>
      </c>
      <c r="R230" s="138" t="s">
        <v>102</v>
      </c>
      <c r="S230" s="138" t="s">
        <v>102</v>
      </c>
      <c r="T230" s="138" t="s">
        <v>102</v>
      </c>
      <c r="U230" s="138" t="s">
        <v>102</v>
      </c>
      <c r="V230" s="138" t="s">
        <v>102</v>
      </c>
      <c r="W230" s="138" t="s">
        <v>102</v>
      </c>
      <c r="X230" s="138" t="s">
        <v>102</v>
      </c>
      <c r="Y230" s="138" t="s">
        <v>102</v>
      </c>
      <c r="Z230" s="138" t="s">
        <v>102</v>
      </c>
      <c r="AA230" s="138" t="s">
        <v>102</v>
      </c>
      <c r="AB230" s="138" t="s">
        <v>102</v>
      </c>
      <c r="AC230" s="141" t="s">
        <v>102</v>
      </c>
      <c r="AD230" s="138" t="s">
        <v>102</v>
      </c>
      <c r="AE230" s="138" t="s">
        <v>102</v>
      </c>
      <c r="AF230" s="138" t="s">
        <v>102</v>
      </c>
      <c r="AG230" s="138" t="s">
        <v>102</v>
      </c>
      <c r="AH230" s="138" t="s">
        <v>102</v>
      </c>
      <c r="AI230" s="140" t="s">
        <v>102</v>
      </c>
      <c r="AJ230" s="140" t="s">
        <v>102</v>
      </c>
      <c r="AK230" s="138" t="s">
        <v>102</v>
      </c>
      <c r="AL230" s="141" t="s">
        <v>102</v>
      </c>
      <c r="AM230" s="141" t="s">
        <v>102</v>
      </c>
      <c r="AN230" s="140" t="s">
        <v>102</v>
      </c>
      <c r="AO230" s="138" t="s">
        <v>102</v>
      </c>
      <c r="AP230" s="138" t="s">
        <v>102</v>
      </c>
      <c r="AQ230" s="139"/>
      <c r="AR230" s="138"/>
      <c r="AS230" s="138"/>
      <c r="AT230" s="138"/>
      <c r="AU230" s="138"/>
      <c r="AV230" s="138"/>
    </row>
    <row r="231" spans="1:48">
      <c r="A231" s="143" t="s">
        <v>102</v>
      </c>
      <c r="B231" s="143" t="s">
        <v>102</v>
      </c>
      <c r="C231" s="143" t="s">
        <v>102</v>
      </c>
      <c r="D231" s="142" t="s">
        <v>102</v>
      </c>
      <c r="E231" s="138" t="s">
        <v>102</v>
      </c>
      <c r="F231" s="138" t="s">
        <v>102</v>
      </c>
      <c r="G231" s="138" t="s">
        <v>102</v>
      </c>
      <c r="H231" s="138" t="s">
        <v>102</v>
      </c>
      <c r="I231" s="138" t="s">
        <v>102</v>
      </c>
      <c r="J231" s="138" t="s">
        <v>102</v>
      </c>
      <c r="K231" s="138" t="s">
        <v>102</v>
      </c>
      <c r="L231" s="138" t="s">
        <v>102</v>
      </c>
      <c r="M231" s="138" t="s">
        <v>102</v>
      </c>
      <c r="N231" s="138" t="s">
        <v>102</v>
      </c>
      <c r="O231" s="138" t="s">
        <v>102</v>
      </c>
      <c r="P231" s="138" t="s">
        <v>102</v>
      </c>
      <c r="Q231" s="138" t="s">
        <v>102</v>
      </c>
      <c r="R231" s="138" t="s">
        <v>102</v>
      </c>
      <c r="S231" s="138" t="s">
        <v>102</v>
      </c>
      <c r="T231" s="138" t="s">
        <v>102</v>
      </c>
      <c r="U231" s="138" t="s">
        <v>102</v>
      </c>
      <c r="V231" s="138" t="s">
        <v>102</v>
      </c>
      <c r="W231" s="138" t="s">
        <v>102</v>
      </c>
      <c r="X231" s="138" t="s">
        <v>102</v>
      </c>
      <c r="Y231" s="138" t="s">
        <v>102</v>
      </c>
      <c r="Z231" s="138" t="s">
        <v>102</v>
      </c>
      <c r="AA231" s="138" t="s">
        <v>102</v>
      </c>
      <c r="AB231" s="138" t="s">
        <v>102</v>
      </c>
      <c r="AC231" s="141" t="s">
        <v>102</v>
      </c>
      <c r="AD231" s="138" t="s">
        <v>102</v>
      </c>
      <c r="AE231" s="138" t="s">
        <v>102</v>
      </c>
      <c r="AF231" s="138" t="s">
        <v>102</v>
      </c>
      <c r="AG231" s="138" t="s">
        <v>102</v>
      </c>
      <c r="AH231" s="138" t="s">
        <v>102</v>
      </c>
      <c r="AI231" s="140" t="s">
        <v>102</v>
      </c>
      <c r="AJ231" s="140" t="s">
        <v>102</v>
      </c>
      <c r="AK231" s="138" t="s">
        <v>102</v>
      </c>
      <c r="AL231" s="141" t="s">
        <v>102</v>
      </c>
      <c r="AM231" s="141" t="s">
        <v>102</v>
      </c>
      <c r="AN231" s="140" t="s">
        <v>102</v>
      </c>
      <c r="AO231" s="138" t="s">
        <v>102</v>
      </c>
      <c r="AP231" s="138" t="s">
        <v>102</v>
      </c>
      <c r="AQ231" s="139"/>
      <c r="AR231" s="138"/>
      <c r="AS231" s="138"/>
      <c r="AT231" s="138"/>
      <c r="AU231" s="138"/>
      <c r="AV231" s="138"/>
    </row>
    <row r="232" spans="1:48">
      <c r="A232" s="143" t="s">
        <v>102</v>
      </c>
      <c r="B232" s="143" t="s">
        <v>102</v>
      </c>
      <c r="C232" s="143" t="s">
        <v>102</v>
      </c>
      <c r="D232" s="142" t="s">
        <v>102</v>
      </c>
      <c r="E232" s="138" t="s">
        <v>102</v>
      </c>
      <c r="F232" s="138" t="s">
        <v>102</v>
      </c>
      <c r="G232" s="138" t="s">
        <v>102</v>
      </c>
      <c r="H232" s="138" t="s">
        <v>102</v>
      </c>
      <c r="I232" s="138" t="s">
        <v>102</v>
      </c>
      <c r="J232" s="138" t="s">
        <v>102</v>
      </c>
      <c r="K232" s="138" t="s">
        <v>102</v>
      </c>
      <c r="L232" s="138" t="s">
        <v>102</v>
      </c>
      <c r="M232" s="138" t="s">
        <v>102</v>
      </c>
      <c r="N232" s="138" t="s">
        <v>102</v>
      </c>
      <c r="O232" s="138" t="s">
        <v>102</v>
      </c>
      <c r="P232" s="138" t="s">
        <v>102</v>
      </c>
      <c r="Q232" s="138" t="s">
        <v>102</v>
      </c>
      <c r="R232" s="138" t="s">
        <v>102</v>
      </c>
      <c r="S232" s="138" t="s">
        <v>102</v>
      </c>
      <c r="T232" s="138" t="s">
        <v>102</v>
      </c>
      <c r="U232" s="138" t="s">
        <v>102</v>
      </c>
      <c r="V232" s="138" t="s">
        <v>102</v>
      </c>
      <c r="W232" s="138" t="s">
        <v>102</v>
      </c>
      <c r="X232" s="138" t="s">
        <v>102</v>
      </c>
      <c r="Y232" s="138" t="s">
        <v>102</v>
      </c>
      <c r="Z232" s="138" t="s">
        <v>102</v>
      </c>
      <c r="AA232" s="138" t="s">
        <v>102</v>
      </c>
      <c r="AB232" s="138" t="s">
        <v>102</v>
      </c>
      <c r="AC232" s="141" t="s">
        <v>102</v>
      </c>
      <c r="AD232" s="138" t="s">
        <v>102</v>
      </c>
      <c r="AE232" s="138" t="s">
        <v>102</v>
      </c>
      <c r="AF232" s="138" t="s">
        <v>102</v>
      </c>
      <c r="AG232" s="138" t="s">
        <v>102</v>
      </c>
      <c r="AH232" s="138" t="s">
        <v>102</v>
      </c>
      <c r="AI232" s="140" t="s">
        <v>102</v>
      </c>
      <c r="AJ232" s="140" t="s">
        <v>102</v>
      </c>
      <c r="AK232" s="138" t="s">
        <v>102</v>
      </c>
      <c r="AL232" s="141" t="s">
        <v>102</v>
      </c>
      <c r="AM232" s="141" t="s">
        <v>102</v>
      </c>
      <c r="AN232" s="140" t="s">
        <v>102</v>
      </c>
      <c r="AO232" s="138" t="s">
        <v>102</v>
      </c>
      <c r="AP232" s="138" t="s">
        <v>102</v>
      </c>
      <c r="AQ232" s="139"/>
      <c r="AR232" s="138"/>
      <c r="AS232" s="138"/>
      <c r="AT232" s="138"/>
      <c r="AU232" s="138"/>
      <c r="AV232" s="138"/>
    </row>
    <row r="233" spans="1:48">
      <c r="A233" s="143" t="s">
        <v>102</v>
      </c>
      <c r="B233" s="143" t="s">
        <v>102</v>
      </c>
      <c r="C233" s="143" t="s">
        <v>102</v>
      </c>
      <c r="D233" s="142" t="s">
        <v>102</v>
      </c>
      <c r="E233" s="138" t="s">
        <v>102</v>
      </c>
      <c r="F233" s="138" t="s">
        <v>102</v>
      </c>
      <c r="G233" s="138" t="s">
        <v>102</v>
      </c>
      <c r="H233" s="138" t="s">
        <v>102</v>
      </c>
      <c r="I233" s="138" t="s">
        <v>102</v>
      </c>
      <c r="J233" s="138" t="s">
        <v>102</v>
      </c>
      <c r="K233" s="138" t="s">
        <v>102</v>
      </c>
      <c r="L233" s="138" t="s">
        <v>102</v>
      </c>
      <c r="M233" s="138" t="s">
        <v>102</v>
      </c>
      <c r="N233" s="138" t="s">
        <v>102</v>
      </c>
      <c r="O233" s="138" t="s">
        <v>102</v>
      </c>
      <c r="P233" s="138" t="s">
        <v>102</v>
      </c>
      <c r="Q233" s="138" t="s">
        <v>102</v>
      </c>
      <c r="R233" s="138" t="s">
        <v>102</v>
      </c>
      <c r="S233" s="138" t="s">
        <v>102</v>
      </c>
      <c r="T233" s="138" t="s">
        <v>102</v>
      </c>
      <c r="U233" s="138" t="s">
        <v>102</v>
      </c>
      <c r="V233" s="138" t="s">
        <v>102</v>
      </c>
      <c r="W233" s="138" t="s">
        <v>102</v>
      </c>
      <c r="X233" s="138" t="s">
        <v>102</v>
      </c>
      <c r="Y233" s="138" t="s">
        <v>102</v>
      </c>
      <c r="Z233" s="138" t="s">
        <v>102</v>
      </c>
      <c r="AA233" s="138" t="s">
        <v>102</v>
      </c>
      <c r="AB233" s="138" t="s">
        <v>102</v>
      </c>
      <c r="AC233" s="141" t="s">
        <v>102</v>
      </c>
      <c r="AD233" s="138" t="s">
        <v>102</v>
      </c>
      <c r="AE233" s="138" t="s">
        <v>102</v>
      </c>
      <c r="AF233" s="138" t="s">
        <v>102</v>
      </c>
      <c r="AG233" s="138" t="s">
        <v>102</v>
      </c>
      <c r="AH233" s="138" t="s">
        <v>102</v>
      </c>
      <c r="AI233" s="140" t="s">
        <v>102</v>
      </c>
      <c r="AJ233" s="140" t="s">
        <v>102</v>
      </c>
      <c r="AK233" s="138" t="s">
        <v>102</v>
      </c>
      <c r="AL233" s="141" t="s">
        <v>102</v>
      </c>
      <c r="AM233" s="141" t="s">
        <v>102</v>
      </c>
      <c r="AN233" s="140" t="s">
        <v>102</v>
      </c>
      <c r="AO233" s="138" t="s">
        <v>102</v>
      </c>
      <c r="AP233" s="138" t="s">
        <v>102</v>
      </c>
      <c r="AQ233" s="139"/>
      <c r="AR233" s="138"/>
      <c r="AS233" s="138"/>
      <c r="AT233" s="138"/>
      <c r="AU233" s="138"/>
      <c r="AV233" s="138"/>
    </row>
    <row r="234" spans="1:48">
      <c r="A234" s="143" t="s">
        <v>102</v>
      </c>
      <c r="B234" s="143" t="s">
        <v>102</v>
      </c>
      <c r="C234" s="143" t="s">
        <v>102</v>
      </c>
      <c r="D234" s="142" t="s">
        <v>102</v>
      </c>
      <c r="E234" s="138" t="s">
        <v>102</v>
      </c>
      <c r="F234" s="138" t="s">
        <v>102</v>
      </c>
      <c r="G234" s="138" t="s">
        <v>102</v>
      </c>
      <c r="H234" s="138" t="s">
        <v>102</v>
      </c>
      <c r="I234" s="138" t="s">
        <v>102</v>
      </c>
      <c r="J234" s="138" t="s">
        <v>102</v>
      </c>
      <c r="K234" s="138" t="s">
        <v>102</v>
      </c>
      <c r="L234" s="138" t="s">
        <v>102</v>
      </c>
      <c r="M234" s="138" t="s">
        <v>102</v>
      </c>
      <c r="N234" s="138" t="s">
        <v>102</v>
      </c>
      <c r="O234" s="138" t="s">
        <v>102</v>
      </c>
      <c r="P234" s="138" t="s">
        <v>102</v>
      </c>
      <c r="Q234" s="138" t="s">
        <v>102</v>
      </c>
      <c r="R234" s="138" t="s">
        <v>102</v>
      </c>
      <c r="S234" s="138" t="s">
        <v>102</v>
      </c>
      <c r="T234" s="138" t="s">
        <v>102</v>
      </c>
      <c r="U234" s="138" t="s">
        <v>102</v>
      </c>
      <c r="V234" s="138" t="s">
        <v>102</v>
      </c>
      <c r="W234" s="138" t="s">
        <v>102</v>
      </c>
      <c r="X234" s="138" t="s">
        <v>102</v>
      </c>
      <c r="Y234" s="138" t="s">
        <v>102</v>
      </c>
      <c r="Z234" s="138" t="s">
        <v>102</v>
      </c>
      <c r="AA234" s="138" t="s">
        <v>102</v>
      </c>
      <c r="AB234" s="138" t="s">
        <v>102</v>
      </c>
      <c r="AC234" s="141" t="s">
        <v>102</v>
      </c>
      <c r="AD234" s="138" t="s">
        <v>102</v>
      </c>
      <c r="AE234" s="138" t="s">
        <v>102</v>
      </c>
      <c r="AF234" s="138" t="s">
        <v>102</v>
      </c>
      <c r="AG234" s="138" t="s">
        <v>102</v>
      </c>
      <c r="AH234" s="138" t="s">
        <v>102</v>
      </c>
      <c r="AI234" s="140" t="s">
        <v>102</v>
      </c>
      <c r="AJ234" s="140" t="s">
        <v>102</v>
      </c>
      <c r="AK234" s="138" t="s">
        <v>102</v>
      </c>
      <c r="AL234" s="141" t="s">
        <v>102</v>
      </c>
      <c r="AM234" s="141" t="s">
        <v>102</v>
      </c>
      <c r="AN234" s="140" t="s">
        <v>102</v>
      </c>
      <c r="AO234" s="138" t="s">
        <v>102</v>
      </c>
      <c r="AP234" s="138" t="s">
        <v>102</v>
      </c>
      <c r="AQ234" s="139"/>
      <c r="AR234" s="138"/>
      <c r="AS234" s="138"/>
      <c r="AT234" s="138"/>
      <c r="AU234" s="138"/>
      <c r="AV234" s="138"/>
    </row>
    <row r="235" spans="1:48">
      <c r="A235" s="143" t="s">
        <v>102</v>
      </c>
      <c r="B235" s="143" t="s">
        <v>102</v>
      </c>
      <c r="C235" s="143" t="s">
        <v>102</v>
      </c>
      <c r="D235" s="142" t="s">
        <v>102</v>
      </c>
      <c r="E235" s="138" t="s">
        <v>102</v>
      </c>
      <c r="F235" s="138" t="s">
        <v>102</v>
      </c>
      <c r="G235" s="138" t="s">
        <v>102</v>
      </c>
      <c r="H235" s="138" t="s">
        <v>102</v>
      </c>
      <c r="I235" s="138" t="s">
        <v>102</v>
      </c>
      <c r="J235" s="138" t="s">
        <v>102</v>
      </c>
      <c r="K235" s="138" t="s">
        <v>102</v>
      </c>
      <c r="L235" s="138" t="s">
        <v>102</v>
      </c>
      <c r="M235" s="138" t="s">
        <v>102</v>
      </c>
      <c r="N235" s="138" t="s">
        <v>102</v>
      </c>
      <c r="O235" s="138" t="s">
        <v>102</v>
      </c>
      <c r="P235" s="138" t="s">
        <v>102</v>
      </c>
      <c r="Q235" s="138" t="s">
        <v>102</v>
      </c>
      <c r="R235" s="138" t="s">
        <v>102</v>
      </c>
      <c r="S235" s="138" t="s">
        <v>102</v>
      </c>
      <c r="T235" s="138" t="s">
        <v>102</v>
      </c>
      <c r="U235" s="138" t="s">
        <v>102</v>
      </c>
      <c r="V235" s="138" t="s">
        <v>102</v>
      </c>
      <c r="W235" s="138" t="s">
        <v>102</v>
      </c>
      <c r="X235" s="138" t="s">
        <v>102</v>
      </c>
      <c r="Y235" s="138" t="s">
        <v>102</v>
      </c>
      <c r="Z235" s="138" t="s">
        <v>102</v>
      </c>
      <c r="AA235" s="138" t="s">
        <v>102</v>
      </c>
      <c r="AB235" s="138" t="s">
        <v>102</v>
      </c>
      <c r="AC235" s="141" t="s">
        <v>102</v>
      </c>
      <c r="AD235" s="138" t="s">
        <v>102</v>
      </c>
      <c r="AE235" s="138" t="s">
        <v>102</v>
      </c>
      <c r="AF235" s="138" t="s">
        <v>102</v>
      </c>
      <c r="AG235" s="138" t="s">
        <v>102</v>
      </c>
      <c r="AH235" s="138" t="s">
        <v>102</v>
      </c>
      <c r="AI235" s="140" t="s">
        <v>102</v>
      </c>
      <c r="AJ235" s="140" t="s">
        <v>102</v>
      </c>
      <c r="AK235" s="138" t="s">
        <v>102</v>
      </c>
      <c r="AL235" s="141" t="s">
        <v>102</v>
      </c>
      <c r="AM235" s="141" t="s">
        <v>102</v>
      </c>
      <c r="AN235" s="140" t="s">
        <v>102</v>
      </c>
      <c r="AO235" s="138" t="s">
        <v>102</v>
      </c>
      <c r="AP235" s="138" t="s">
        <v>102</v>
      </c>
      <c r="AQ235" s="139"/>
      <c r="AR235" s="138"/>
      <c r="AS235" s="138"/>
      <c r="AT235" s="138"/>
      <c r="AU235" s="138"/>
      <c r="AV235" s="138"/>
    </row>
    <row r="236" spans="1:48">
      <c r="A236" s="143" t="s">
        <v>102</v>
      </c>
      <c r="B236" s="143" t="s">
        <v>102</v>
      </c>
      <c r="C236" s="143" t="s">
        <v>102</v>
      </c>
      <c r="D236" s="142" t="s">
        <v>102</v>
      </c>
      <c r="E236" s="138" t="s">
        <v>102</v>
      </c>
      <c r="F236" s="138" t="s">
        <v>102</v>
      </c>
      <c r="G236" s="138" t="s">
        <v>102</v>
      </c>
      <c r="H236" s="138" t="s">
        <v>102</v>
      </c>
      <c r="I236" s="138" t="s">
        <v>102</v>
      </c>
      <c r="J236" s="138" t="s">
        <v>102</v>
      </c>
      <c r="K236" s="138" t="s">
        <v>102</v>
      </c>
      <c r="L236" s="138" t="s">
        <v>102</v>
      </c>
      <c r="M236" s="138" t="s">
        <v>102</v>
      </c>
      <c r="N236" s="138" t="s">
        <v>102</v>
      </c>
      <c r="O236" s="138" t="s">
        <v>102</v>
      </c>
      <c r="P236" s="138" t="s">
        <v>102</v>
      </c>
      <c r="Q236" s="138" t="s">
        <v>102</v>
      </c>
      <c r="R236" s="138" t="s">
        <v>102</v>
      </c>
      <c r="S236" s="138" t="s">
        <v>102</v>
      </c>
      <c r="T236" s="138" t="s">
        <v>102</v>
      </c>
      <c r="U236" s="138" t="s">
        <v>102</v>
      </c>
      <c r="V236" s="138" t="s">
        <v>102</v>
      </c>
      <c r="W236" s="138" t="s">
        <v>102</v>
      </c>
      <c r="X236" s="138" t="s">
        <v>102</v>
      </c>
      <c r="Y236" s="138" t="s">
        <v>102</v>
      </c>
      <c r="Z236" s="138" t="s">
        <v>102</v>
      </c>
      <c r="AA236" s="138" t="s">
        <v>102</v>
      </c>
      <c r="AB236" s="138" t="s">
        <v>102</v>
      </c>
      <c r="AC236" s="141" t="s">
        <v>102</v>
      </c>
      <c r="AD236" s="138" t="s">
        <v>102</v>
      </c>
      <c r="AE236" s="138" t="s">
        <v>102</v>
      </c>
      <c r="AF236" s="138" t="s">
        <v>102</v>
      </c>
      <c r="AG236" s="138" t="s">
        <v>102</v>
      </c>
      <c r="AH236" s="138" t="s">
        <v>102</v>
      </c>
      <c r="AI236" s="140" t="s">
        <v>102</v>
      </c>
      <c r="AJ236" s="140" t="s">
        <v>102</v>
      </c>
      <c r="AK236" s="138" t="s">
        <v>102</v>
      </c>
      <c r="AL236" s="141" t="s">
        <v>102</v>
      </c>
      <c r="AM236" s="141" t="s">
        <v>102</v>
      </c>
      <c r="AN236" s="140" t="s">
        <v>102</v>
      </c>
      <c r="AO236" s="138" t="s">
        <v>102</v>
      </c>
      <c r="AP236" s="138" t="s">
        <v>102</v>
      </c>
      <c r="AQ236" s="139"/>
      <c r="AR236" s="138"/>
      <c r="AS236" s="138"/>
      <c r="AT236" s="138"/>
      <c r="AU236" s="138"/>
      <c r="AV236" s="138"/>
    </row>
    <row r="237" spans="1:48">
      <c r="A237" s="143" t="s">
        <v>102</v>
      </c>
      <c r="B237" s="143" t="s">
        <v>102</v>
      </c>
      <c r="C237" s="143" t="s">
        <v>102</v>
      </c>
      <c r="D237" s="142" t="s">
        <v>102</v>
      </c>
      <c r="E237" s="138" t="s">
        <v>102</v>
      </c>
      <c r="F237" s="138" t="s">
        <v>102</v>
      </c>
      <c r="G237" s="138" t="s">
        <v>102</v>
      </c>
      <c r="H237" s="138" t="s">
        <v>102</v>
      </c>
      <c r="I237" s="138" t="s">
        <v>102</v>
      </c>
      <c r="J237" s="138" t="s">
        <v>102</v>
      </c>
      <c r="K237" s="138" t="s">
        <v>102</v>
      </c>
      <c r="L237" s="138" t="s">
        <v>102</v>
      </c>
      <c r="M237" s="138" t="s">
        <v>102</v>
      </c>
      <c r="N237" s="138" t="s">
        <v>102</v>
      </c>
      <c r="O237" s="138" t="s">
        <v>102</v>
      </c>
      <c r="P237" s="138" t="s">
        <v>102</v>
      </c>
      <c r="Q237" s="138" t="s">
        <v>102</v>
      </c>
      <c r="R237" s="138" t="s">
        <v>102</v>
      </c>
      <c r="S237" s="138" t="s">
        <v>102</v>
      </c>
      <c r="T237" s="138" t="s">
        <v>102</v>
      </c>
      <c r="U237" s="138" t="s">
        <v>102</v>
      </c>
      <c r="V237" s="138" t="s">
        <v>102</v>
      </c>
      <c r="W237" s="138" t="s">
        <v>102</v>
      </c>
      <c r="X237" s="138" t="s">
        <v>102</v>
      </c>
      <c r="Y237" s="138" t="s">
        <v>102</v>
      </c>
      <c r="Z237" s="138" t="s">
        <v>102</v>
      </c>
      <c r="AA237" s="138" t="s">
        <v>102</v>
      </c>
      <c r="AB237" s="138" t="s">
        <v>102</v>
      </c>
      <c r="AC237" s="141" t="s">
        <v>102</v>
      </c>
      <c r="AD237" s="138" t="s">
        <v>102</v>
      </c>
      <c r="AE237" s="138" t="s">
        <v>102</v>
      </c>
      <c r="AF237" s="138" t="s">
        <v>102</v>
      </c>
      <c r="AG237" s="138" t="s">
        <v>102</v>
      </c>
      <c r="AH237" s="138" t="s">
        <v>102</v>
      </c>
      <c r="AI237" s="140" t="s">
        <v>102</v>
      </c>
      <c r="AJ237" s="140" t="s">
        <v>102</v>
      </c>
      <c r="AK237" s="138" t="s">
        <v>102</v>
      </c>
      <c r="AL237" s="141" t="s">
        <v>102</v>
      </c>
      <c r="AM237" s="141" t="s">
        <v>102</v>
      </c>
      <c r="AN237" s="140" t="s">
        <v>102</v>
      </c>
      <c r="AO237" s="138" t="s">
        <v>102</v>
      </c>
      <c r="AP237" s="138" t="s">
        <v>102</v>
      </c>
      <c r="AQ237" s="139"/>
      <c r="AR237" s="138"/>
      <c r="AS237" s="138"/>
      <c r="AT237" s="138"/>
      <c r="AU237" s="138"/>
      <c r="AV237" s="138"/>
    </row>
    <row r="238" spans="1:48">
      <c r="A238" s="143" t="s">
        <v>102</v>
      </c>
      <c r="B238" s="143" t="s">
        <v>102</v>
      </c>
      <c r="C238" s="143" t="s">
        <v>102</v>
      </c>
      <c r="D238" s="142" t="s">
        <v>102</v>
      </c>
      <c r="E238" s="138" t="s">
        <v>102</v>
      </c>
      <c r="F238" s="138" t="s">
        <v>102</v>
      </c>
      <c r="G238" s="138" t="s">
        <v>102</v>
      </c>
      <c r="H238" s="138" t="s">
        <v>102</v>
      </c>
      <c r="I238" s="138" t="s">
        <v>102</v>
      </c>
      <c r="J238" s="138" t="s">
        <v>102</v>
      </c>
      <c r="K238" s="138" t="s">
        <v>102</v>
      </c>
      <c r="L238" s="138" t="s">
        <v>102</v>
      </c>
      <c r="M238" s="138" t="s">
        <v>102</v>
      </c>
      <c r="N238" s="138" t="s">
        <v>102</v>
      </c>
      <c r="O238" s="138" t="s">
        <v>102</v>
      </c>
      <c r="P238" s="138" t="s">
        <v>102</v>
      </c>
      <c r="Q238" s="138" t="s">
        <v>102</v>
      </c>
      <c r="R238" s="138" t="s">
        <v>102</v>
      </c>
      <c r="S238" s="138" t="s">
        <v>102</v>
      </c>
      <c r="T238" s="138" t="s">
        <v>102</v>
      </c>
      <c r="U238" s="138" t="s">
        <v>102</v>
      </c>
      <c r="V238" s="138" t="s">
        <v>102</v>
      </c>
      <c r="W238" s="138" t="s">
        <v>102</v>
      </c>
      <c r="X238" s="138" t="s">
        <v>102</v>
      </c>
      <c r="Y238" s="138" t="s">
        <v>102</v>
      </c>
      <c r="Z238" s="138" t="s">
        <v>102</v>
      </c>
      <c r="AA238" s="138" t="s">
        <v>102</v>
      </c>
      <c r="AB238" s="138" t="s">
        <v>102</v>
      </c>
      <c r="AC238" s="141" t="s">
        <v>102</v>
      </c>
      <c r="AD238" s="138" t="s">
        <v>102</v>
      </c>
      <c r="AE238" s="138" t="s">
        <v>102</v>
      </c>
      <c r="AF238" s="138" t="s">
        <v>102</v>
      </c>
      <c r="AG238" s="138" t="s">
        <v>102</v>
      </c>
      <c r="AH238" s="138" t="s">
        <v>102</v>
      </c>
      <c r="AI238" s="140" t="s">
        <v>102</v>
      </c>
      <c r="AJ238" s="140" t="s">
        <v>102</v>
      </c>
      <c r="AK238" s="138" t="s">
        <v>102</v>
      </c>
      <c r="AL238" s="141" t="s">
        <v>102</v>
      </c>
      <c r="AM238" s="141" t="s">
        <v>102</v>
      </c>
      <c r="AN238" s="140" t="s">
        <v>102</v>
      </c>
      <c r="AO238" s="138" t="s">
        <v>102</v>
      </c>
      <c r="AP238" s="138" t="s">
        <v>102</v>
      </c>
      <c r="AQ238" s="139"/>
      <c r="AR238" s="138"/>
      <c r="AS238" s="138"/>
      <c r="AT238" s="138"/>
      <c r="AU238" s="138"/>
      <c r="AV238" s="138"/>
    </row>
    <row r="239" spans="1:48">
      <c r="A239" s="143" t="s">
        <v>102</v>
      </c>
      <c r="B239" s="143" t="s">
        <v>102</v>
      </c>
      <c r="C239" s="143" t="s">
        <v>102</v>
      </c>
      <c r="D239" s="142" t="s">
        <v>102</v>
      </c>
      <c r="E239" s="138" t="s">
        <v>102</v>
      </c>
      <c r="F239" s="138" t="s">
        <v>102</v>
      </c>
      <c r="G239" s="138" t="s">
        <v>102</v>
      </c>
      <c r="H239" s="138" t="s">
        <v>102</v>
      </c>
      <c r="I239" s="138" t="s">
        <v>102</v>
      </c>
      <c r="J239" s="138" t="s">
        <v>102</v>
      </c>
      <c r="K239" s="138" t="s">
        <v>102</v>
      </c>
      <c r="L239" s="138" t="s">
        <v>102</v>
      </c>
      <c r="M239" s="138" t="s">
        <v>102</v>
      </c>
      <c r="N239" s="138" t="s">
        <v>102</v>
      </c>
      <c r="O239" s="138" t="s">
        <v>102</v>
      </c>
      <c r="P239" s="138" t="s">
        <v>102</v>
      </c>
      <c r="Q239" s="138" t="s">
        <v>102</v>
      </c>
      <c r="R239" s="138" t="s">
        <v>102</v>
      </c>
      <c r="S239" s="138" t="s">
        <v>102</v>
      </c>
      <c r="T239" s="138" t="s">
        <v>102</v>
      </c>
      <c r="U239" s="138" t="s">
        <v>102</v>
      </c>
      <c r="V239" s="138" t="s">
        <v>102</v>
      </c>
      <c r="W239" s="138" t="s">
        <v>102</v>
      </c>
      <c r="X239" s="138" t="s">
        <v>102</v>
      </c>
      <c r="Y239" s="138" t="s">
        <v>102</v>
      </c>
      <c r="Z239" s="138" t="s">
        <v>102</v>
      </c>
      <c r="AA239" s="138" t="s">
        <v>102</v>
      </c>
      <c r="AB239" s="138" t="s">
        <v>102</v>
      </c>
      <c r="AC239" s="141" t="s">
        <v>102</v>
      </c>
      <c r="AD239" s="138" t="s">
        <v>102</v>
      </c>
      <c r="AE239" s="138" t="s">
        <v>102</v>
      </c>
      <c r="AF239" s="138" t="s">
        <v>102</v>
      </c>
      <c r="AG239" s="138" t="s">
        <v>102</v>
      </c>
      <c r="AH239" s="138" t="s">
        <v>102</v>
      </c>
      <c r="AI239" s="140" t="s">
        <v>102</v>
      </c>
      <c r="AJ239" s="140" t="s">
        <v>102</v>
      </c>
      <c r="AK239" s="138" t="s">
        <v>102</v>
      </c>
      <c r="AL239" s="141" t="s">
        <v>102</v>
      </c>
      <c r="AM239" s="141" t="s">
        <v>102</v>
      </c>
      <c r="AN239" s="140" t="s">
        <v>102</v>
      </c>
      <c r="AO239" s="138" t="s">
        <v>102</v>
      </c>
      <c r="AP239" s="138" t="s">
        <v>102</v>
      </c>
      <c r="AQ239" s="139"/>
      <c r="AR239" s="138"/>
      <c r="AS239" s="138"/>
      <c r="AT239" s="138"/>
      <c r="AU239" s="138"/>
      <c r="AV239" s="138"/>
    </row>
    <row r="240" spans="1:48">
      <c r="A240" s="143" t="s">
        <v>102</v>
      </c>
      <c r="B240" s="143" t="s">
        <v>102</v>
      </c>
      <c r="C240" s="143" t="s">
        <v>102</v>
      </c>
      <c r="D240" s="142" t="s">
        <v>102</v>
      </c>
      <c r="E240" s="138" t="s">
        <v>102</v>
      </c>
      <c r="F240" s="138" t="s">
        <v>102</v>
      </c>
      <c r="G240" s="138" t="s">
        <v>102</v>
      </c>
      <c r="H240" s="138" t="s">
        <v>102</v>
      </c>
      <c r="I240" s="138" t="s">
        <v>102</v>
      </c>
      <c r="J240" s="138" t="s">
        <v>102</v>
      </c>
      <c r="K240" s="138" t="s">
        <v>102</v>
      </c>
      <c r="L240" s="138" t="s">
        <v>102</v>
      </c>
      <c r="M240" s="138" t="s">
        <v>102</v>
      </c>
      <c r="N240" s="138" t="s">
        <v>102</v>
      </c>
      <c r="O240" s="138" t="s">
        <v>102</v>
      </c>
      <c r="P240" s="138" t="s">
        <v>102</v>
      </c>
      <c r="Q240" s="138" t="s">
        <v>102</v>
      </c>
      <c r="R240" s="138" t="s">
        <v>102</v>
      </c>
      <c r="S240" s="138" t="s">
        <v>102</v>
      </c>
      <c r="T240" s="138" t="s">
        <v>102</v>
      </c>
      <c r="U240" s="138" t="s">
        <v>102</v>
      </c>
      <c r="V240" s="138" t="s">
        <v>102</v>
      </c>
      <c r="W240" s="138" t="s">
        <v>102</v>
      </c>
      <c r="X240" s="138" t="s">
        <v>102</v>
      </c>
      <c r="Y240" s="138" t="s">
        <v>102</v>
      </c>
      <c r="Z240" s="138" t="s">
        <v>102</v>
      </c>
      <c r="AA240" s="138" t="s">
        <v>102</v>
      </c>
      <c r="AB240" s="138" t="s">
        <v>102</v>
      </c>
      <c r="AC240" s="141" t="s">
        <v>102</v>
      </c>
      <c r="AD240" s="138" t="s">
        <v>102</v>
      </c>
      <c r="AE240" s="138" t="s">
        <v>102</v>
      </c>
      <c r="AF240" s="138" t="s">
        <v>102</v>
      </c>
      <c r="AG240" s="138" t="s">
        <v>102</v>
      </c>
      <c r="AH240" s="138" t="s">
        <v>102</v>
      </c>
      <c r="AI240" s="140" t="s">
        <v>102</v>
      </c>
      <c r="AJ240" s="140" t="s">
        <v>102</v>
      </c>
      <c r="AK240" s="138" t="s">
        <v>102</v>
      </c>
      <c r="AL240" s="141" t="s">
        <v>102</v>
      </c>
      <c r="AM240" s="141" t="s">
        <v>102</v>
      </c>
      <c r="AN240" s="140" t="s">
        <v>102</v>
      </c>
      <c r="AO240" s="138" t="s">
        <v>102</v>
      </c>
      <c r="AP240" s="138" t="s">
        <v>102</v>
      </c>
      <c r="AQ240" s="139"/>
      <c r="AR240" s="138"/>
      <c r="AS240" s="138"/>
      <c r="AT240" s="138"/>
      <c r="AU240" s="138"/>
      <c r="AV240" s="138"/>
    </row>
    <row r="241" spans="1:48">
      <c r="A241" s="143" t="s">
        <v>102</v>
      </c>
      <c r="B241" s="143" t="s">
        <v>102</v>
      </c>
      <c r="C241" s="143" t="s">
        <v>102</v>
      </c>
      <c r="D241" s="142" t="s">
        <v>102</v>
      </c>
      <c r="E241" s="138" t="s">
        <v>102</v>
      </c>
      <c r="F241" s="138" t="s">
        <v>102</v>
      </c>
      <c r="G241" s="138" t="s">
        <v>102</v>
      </c>
      <c r="H241" s="138" t="s">
        <v>102</v>
      </c>
      <c r="I241" s="138" t="s">
        <v>102</v>
      </c>
      <c r="J241" s="138" t="s">
        <v>102</v>
      </c>
      <c r="K241" s="138" t="s">
        <v>102</v>
      </c>
      <c r="L241" s="138" t="s">
        <v>102</v>
      </c>
      <c r="M241" s="138" t="s">
        <v>102</v>
      </c>
      <c r="N241" s="138" t="s">
        <v>102</v>
      </c>
      <c r="O241" s="138" t="s">
        <v>102</v>
      </c>
      <c r="P241" s="138" t="s">
        <v>102</v>
      </c>
      <c r="Q241" s="138" t="s">
        <v>102</v>
      </c>
      <c r="R241" s="138" t="s">
        <v>102</v>
      </c>
      <c r="S241" s="138" t="s">
        <v>102</v>
      </c>
      <c r="T241" s="138" t="s">
        <v>102</v>
      </c>
      <c r="U241" s="138" t="s">
        <v>102</v>
      </c>
      <c r="V241" s="138" t="s">
        <v>102</v>
      </c>
      <c r="W241" s="138" t="s">
        <v>102</v>
      </c>
      <c r="X241" s="138" t="s">
        <v>102</v>
      </c>
      <c r="Y241" s="138" t="s">
        <v>102</v>
      </c>
      <c r="Z241" s="138" t="s">
        <v>102</v>
      </c>
      <c r="AA241" s="138" t="s">
        <v>102</v>
      </c>
      <c r="AB241" s="138" t="s">
        <v>102</v>
      </c>
      <c r="AC241" s="141" t="s">
        <v>102</v>
      </c>
      <c r="AD241" s="138" t="s">
        <v>102</v>
      </c>
      <c r="AE241" s="138" t="s">
        <v>102</v>
      </c>
      <c r="AF241" s="138" t="s">
        <v>102</v>
      </c>
      <c r="AG241" s="138" t="s">
        <v>102</v>
      </c>
      <c r="AH241" s="138" t="s">
        <v>102</v>
      </c>
      <c r="AI241" s="140" t="s">
        <v>102</v>
      </c>
      <c r="AJ241" s="140" t="s">
        <v>102</v>
      </c>
      <c r="AK241" s="138" t="s">
        <v>102</v>
      </c>
      <c r="AL241" s="141" t="s">
        <v>102</v>
      </c>
      <c r="AM241" s="141" t="s">
        <v>102</v>
      </c>
      <c r="AN241" s="140" t="s">
        <v>102</v>
      </c>
      <c r="AO241" s="138" t="s">
        <v>102</v>
      </c>
      <c r="AP241" s="138" t="s">
        <v>102</v>
      </c>
      <c r="AQ241" s="139"/>
      <c r="AR241" s="138"/>
      <c r="AS241" s="138"/>
      <c r="AT241" s="138"/>
      <c r="AU241" s="138"/>
      <c r="AV241" s="138"/>
    </row>
    <row r="242" spans="1:48">
      <c r="A242" s="143" t="s">
        <v>102</v>
      </c>
      <c r="B242" s="143" t="s">
        <v>102</v>
      </c>
      <c r="C242" s="143" t="s">
        <v>102</v>
      </c>
      <c r="D242" s="142" t="s">
        <v>102</v>
      </c>
      <c r="E242" s="138" t="s">
        <v>102</v>
      </c>
      <c r="F242" s="138" t="s">
        <v>102</v>
      </c>
      <c r="G242" s="138" t="s">
        <v>102</v>
      </c>
      <c r="H242" s="138" t="s">
        <v>102</v>
      </c>
      <c r="I242" s="138" t="s">
        <v>102</v>
      </c>
      <c r="J242" s="138" t="s">
        <v>102</v>
      </c>
      <c r="K242" s="138" t="s">
        <v>102</v>
      </c>
      <c r="L242" s="138" t="s">
        <v>102</v>
      </c>
      <c r="M242" s="138" t="s">
        <v>102</v>
      </c>
      <c r="N242" s="138" t="s">
        <v>102</v>
      </c>
      <c r="O242" s="138" t="s">
        <v>102</v>
      </c>
      <c r="P242" s="138" t="s">
        <v>102</v>
      </c>
      <c r="Q242" s="138" t="s">
        <v>102</v>
      </c>
      <c r="R242" s="138" t="s">
        <v>102</v>
      </c>
      <c r="S242" s="138" t="s">
        <v>102</v>
      </c>
      <c r="T242" s="138" t="s">
        <v>102</v>
      </c>
      <c r="U242" s="138" t="s">
        <v>102</v>
      </c>
      <c r="V242" s="138" t="s">
        <v>102</v>
      </c>
      <c r="W242" s="138" t="s">
        <v>102</v>
      </c>
      <c r="X242" s="138" t="s">
        <v>102</v>
      </c>
      <c r="Y242" s="138" t="s">
        <v>102</v>
      </c>
      <c r="Z242" s="138" t="s">
        <v>102</v>
      </c>
      <c r="AA242" s="138" t="s">
        <v>102</v>
      </c>
      <c r="AB242" s="138" t="s">
        <v>102</v>
      </c>
      <c r="AC242" s="141" t="s">
        <v>102</v>
      </c>
      <c r="AD242" s="138" t="s">
        <v>102</v>
      </c>
      <c r="AE242" s="138" t="s">
        <v>102</v>
      </c>
      <c r="AF242" s="138" t="s">
        <v>102</v>
      </c>
      <c r="AG242" s="138" t="s">
        <v>102</v>
      </c>
      <c r="AH242" s="138" t="s">
        <v>102</v>
      </c>
      <c r="AI242" s="140" t="s">
        <v>102</v>
      </c>
      <c r="AJ242" s="140" t="s">
        <v>102</v>
      </c>
      <c r="AK242" s="138" t="s">
        <v>102</v>
      </c>
      <c r="AL242" s="141" t="s">
        <v>102</v>
      </c>
      <c r="AM242" s="141" t="s">
        <v>102</v>
      </c>
      <c r="AN242" s="140" t="s">
        <v>102</v>
      </c>
      <c r="AO242" s="138" t="s">
        <v>102</v>
      </c>
      <c r="AP242" s="138" t="s">
        <v>102</v>
      </c>
      <c r="AQ242" s="139"/>
      <c r="AR242" s="138"/>
      <c r="AS242" s="138"/>
      <c r="AT242" s="138"/>
      <c r="AU242" s="138"/>
      <c r="AV242" s="138"/>
    </row>
    <row r="243" spans="1:48">
      <c r="A243" s="143" t="s">
        <v>102</v>
      </c>
      <c r="B243" s="143" t="s">
        <v>102</v>
      </c>
      <c r="C243" s="143" t="s">
        <v>102</v>
      </c>
      <c r="D243" s="142" t="s">
        <v>102</v>
      </c>
      <c r="E243" s="138" t="s">
        <v>102</v>
      </c>
      <c r="F243" s="138" t="s">
        <v>102</v>
      </c>
      <c r="G243" s="138" t="s">
        <v>102</v>
      </c>
      <c r="H243" s="138" t="s">
        <v>102</v>
      </c>
      <c r="I243" s="138" t="s">
        <v>102</v>
      </c>
      <c r="J243" s="138" t="s">
        <v>102</v>
      </c>
      <c r="K243" s="138" t="s">
        <v>102</v>
      </c>
      <c r="L243" s="138" t="s">
        <v>102</v>
      </c>
      <c r="M243" s="138" t="s">
        <v>102</v>
      </c>
      <c r="N243" s="138" t="s">
        <v>102</v>
      </c>
      <c r="O243" s="138" t="s">
        <v>102</v>
      </c>
      <c r="P243" s="138" t="s">
        <v>102</v>
      </c>
      <c r="Q243" s="138" t="s">
        <v>102</v>
      </c>
      <c r="R243" s="138" t="s">
        <v>102</v>
      </c>
      <c r="S243" s="138" t="s">
        <v>102</v>
      </c>
      <c r="T243" s="138" t="s">
        <v>102</v>
      </c>
      <c r="U243" s="138" t="s">
        <v>102</v>
      </c>
      <c r="V243" s="138" t="s">
        <v>102</v>
      </c>
      <c r="W243" s="138" t="s">
        <v>102</v>
      </c>
      <c r="X243" s="138" t="s">
        <v>102</v>
      </c>
      <c r="Y243" s="138" t="s">
        <v>102</v>
      </c>
      <c r="Z243" s="138" t="s">
        <v>102</v>
      </c>
      <c r="AA243" s="138" t="s">
        <v>102</v>
      </c>
      <c r="AB243" s="138" t="s">
        <v>102</v>
      </c>
      <c r="AC243" s="141" t="s">
        <v>102</v>
      </c>
      <c r="AD243" s="138" t="s">
        <v>102</v>
      </c>
      <c r="AE243" s="138" t="s">
        <v>102</v>
      </c>
      <c r="AF243" s="138" t="s">
        <v>102</v>
      </c>
      <c r="AG243" s="138" t="s">
        <v>102</v>
      </c>
      <c r="AH243" s="138" t="s">
        <v>102</v>
      </c>
      <c r="AI243" s="140" t="s">
        <v>102</v>
      </c>
      <c r="AJ243" s="140" t="s">
        <v>102</v>
      </c>
      <c r="AK243" s="138" t="s">
        <v>102</v>
      </c>
      <c r="AL243" s="141" t="s">
        <v>102</v>
      </c>
      <c r="AM243" s="141" t="s">
        <v>102</v>
      </c>
      <c r="AN243" s="140" t="s">
        <v>102</v>
      </c>
      <c r="AO243" s="138" t="s">
        <v>102</v>
      </c>
      <c r="AP243" s="138" t="s">
        <v>102</v>
      </c>
      <c r="AQ243" s="139"/>
      <c r="AR243" s="138"/>
      <c r="AS243" s="138"/>
      <c r="AT243" s="138"/>
      <c r="AU243" s="138"/>
      <c r="AV243" s="138"/>
    </row>
    <row r="244" spans="1:48">
      <c r="A244" s="143" t="s">
        <v>102</v>
      </c>
      <c r="B244" s="143" t="s">
        <v>102</v>
      </c>
      <c r="C244" s="143" t="s">
        <v>102</v>
      </c>
      <c r="D244" s="142" t="s">
        <v>102</v>
      </c>
      <c r="E244" s="138" t="s">
        <v>102</v>
      </c>
      <c r="F244" s="138" t="s">
        <v>102</v>
      </c>
      <c r="G244" s="138" t="s">
        <v>102</v>
      </c>
      <c r="H244" s="138" t="s">
        <v>102</v>
      </c>
      <c r="I244" s="138" t="s">
        <v>102</v>
      </c>
      <c r="J244" s="138" t="s">
        <v>102</v>
      </c>
      <c r="K244" s="138" t="s">
        <v>102</v>
      </c>
      <c r="L244" s="138" t="s">
        <v>102</v>
      </c>
      <c r="M244" s="138" t="s">
        <v>102</v>
      </c>
      <c r="N244" s="138" t="s">
        <v>102</v>
      </c>
      <c r="O244" s="138" t="s">
        <v>102</v>
      </c>
      <c r="P244" s="138" t="s">
        <v>102</v>
      </c>
      <c r="Q244" s="138" t="s">
        <v>102</v>
      </c>
      <c r="R244" s="138" t="s">
        <v>102</v>
      </c>
      <c r="S244" s="138" t="s">
        <v>102</v>
      </c>
      <c r="T244" s="138" t="s">
        <v>102</v>
      </c>
      <c r="U244" s="138" t="s">
        <v>102</v>
      </c>
      <c r="V244" s="138" t="s">
        <v>102</v>
      </c>
      <c r="W244" s="138" t="s">
        <v>102</v>
      </c>
      <c r="X244" s="138" t="s">
        <v>102</v>
      </c>
      <c r="Y244" s="138" t="s">
        <v>102</v>
      </c>
      <c r="Z244" s="138" t="s">
        <v>102</v>
      </c>
      <c r="AA244" s="138" t="s">
        <v>102</v>
      </c>
      <c r="AB244" s="138" t="s">
        <v>102</v>
      </c>
      <c r="AC244" s="141" t="s">
        <v>102</v>
      </c>
      <c r="AD244" s="138" t="s">
        <v>102</v>
      </c>
      <c r="AE244" s="138" t="s">
        <v>102</v>
      </c>
      <c r="AF244" s="138" t="s">
        <v>102</v>
      </c>
      <c r="AG244" s="138" t="s">
        <v>102</v>
      </c>
      <c r="AH244" s="138" t="s">
        <v>102</v>
      </c>
      <c r="AI244" s="140" t="s">
        <v>102</v>
      </c>
      <c r="AJ244" s="140" t="s">
        <v>102</v>
      </c>
      <c r="AK244" s="138" t="s">
        <v>102</v>
      </c>
      <c r="AL244" s="141" t="s">
        <v>102</v>
      </c>
      <c r="AM244" s="141" t="s">
        <v>102</v>
      </c>
      <c r="AN244" s="140" t="s">
        <v>102</v>
      </c>
      <c r="AO244" s="138" t="s">
        <v>102</v>
      </c>
      <c r="AP244" s="138" t="s">
        <v>102</v>
      </c>
      <c r="AQ244" s="139"/>
      <c r="AR244" s="138"/>
      <c r="AS244" s="138"/>
      <c r="AT244" s="138"/>
      <c r="AU244" s="138"/>
      <c r="AV244" s="138"/>
    </row>
    <row r="245" spans="1:48">
      <c r="A245" s="143" t="s">
        <v>102</v>
      </c>
      <c r="B245" s="143" t="s">
        <v>102</v>
      </c>
      <c r="C245" s="143" t="s">
        <v>102</v>
      </c>
      <c r="D245" s="142" t="s">
        <v>102</v>
      </c>
      <c r="E245" s="138" t="s">
        <v>102</v>
      </c>
      <c r="F245" s="138" t="s">
        <v>102</v>
      </c>
      <c r="G245" s="138" t="s">
        <v>102</v>
      </c>
      <c r="H245" s="138" t="s">
        <v>102</v>
      </c>
      <c r="I245" s="138" t="s">
        <v>102</v>
      </c>
      <c r="J245" s="138" t="s">
        <v>102</v>
      </c>
      <c r="K245" s="138" t="s">
        <v>102</v>
      </c>
      <c r="L245" s="138" t="s">
        <v>102</v>
      </c>
      <c r="M245" s="138" t="s">
        <v>102</v>
      </c>
      <c r="N245" s="138" t="s">
        <v>102</v>
      </c>
      <c r="O245" s="138" t="s">
        <v>102</v>
      </c>
      <c r="P245" s="138" t="s">
        <v>102</v>
      </c>
      <c r="Q245" s="138" t="s">
        <v>102</v>
      </c>
      <c r="R245" s="138" t="s">
        <v>102</v>
      </c>
      <c r="S245" s="138" t="s">
        <v>102</v>
      </c>
      <c r="T245" s="138" t="s">
        <v>102</v>
      </c>
      <c r="U245" s="138" t="s">
        <v>102</v>
      </c>
      <c r="V245" s="138" t="s">
        <v>102</v>
      </c>
      <c r="W245" s="138" t="s">
        <v>102</v>
      </c>
      <c r="X245" s="138" t="s">
        <v>102</v>
      </c>
      <c r="Y245" s="138" t="s">
        <v>102</v>
      </c>
      <c r="Z245" s="138" t="s">
        <v>102</v>
      </c>
      <c r="AA245" s="138" t="s">
        <v>102</v>
      </c>
      <c r="AB245" s="138" t="s">
        <v>102</v>
      </c>
      <c r="AC245" s="141" t="s">
        <v>102</v>
      </c>
      <c r="AD245" s="138" t="s">
        <v>102</v>
      </c>
      <c r="AE245" s="138" t="s">
        <v>102</v>
      </c>
      <c r="AF245" s="138" t="s">
        <v>102</v>
      </c>
      <c r="AG245" s="138" t="s">
        <v>102</v>
      </c>
      <c r="AH245" s="138" t="s">
        <v>102</v>
      </c>
      <c r="AI245" s="140" t="s">
        <v>102</v>
      </c>
      <c r="AJ245" s="140" t="s">
        <v>102</v>
      </c>
      <c r="AK245" s="138" t="s">
        <v>102</v>
      </c>
      <c r="AL245" s="141" t="s">
        <v>102</v>
      </c>
      <c r="AM245" s="141" t="s">
        <v>102</v>
      </c>
      <c r="AN245" s="140" t="s">
        <v>102</v>
      </c>
      <c r="AO245" s="138" t="s">
        <v>102</v>
      </c>
      <c r="AP245" s="138" t="s">
        <v>102</v>
      </c>
      <c r="AQ245" s="139"/>
      <c r="AR245" s="138"/>
      <c r="AS245" s="138"/>
      <c r="AT245" s="138"/>
      <c r="AU245" s="138"/>
      <c r="AV245" s="138"/>
    </row>
    <row r="246" spans="1:48">
      <c r="A246" s="143" t="s">
        <v>102</v>
      </c>
      <c r="B246" s="143" t="s">
        <v>102</v>
      </c>
      <c r="C246" s="143" t="s">
        <v>102</v>
      </c>
      <c r="D246" s="142" t="s">
        <v>102</v>
      </c>
      <c r="E246" s="138" t="s">
        <v>102</v>
      </c>
      <c r="F246" s="138" t="s">
        <v>102</v>
      </c>
      <c r="G246" s="138" t="s">
        <v>102</v>
      </c>
      <c r="H246" s="138" t="s">
        <v>102</v>
      </c>
      <c r="I246" s="138" t="s">
        <v>102</v>
      </c>
      <c r="J246" s="138" t="s">
        <v>102</v>
      </c>
      <c r="K246" s="138" t="s">
        <v>102</v>
      </c>
      <c r="L246" s="138" t="s">
        <v>102</v>
      </c>
      <c r="M246" s="138" t="s">
        <v>102</v>
      </c>
      <c r="N246" s="138" t="s">
        <v>102</v>
      </c>
      <c r="O246" s="138" t="s">
        <v>102</v>
      </c>
      <c r="P246" s="138" t="s">
        <v>102</v>
      </c>
      <c r="Q246" s="138" t="s">
        <v>102</v>
      </c>
      <c r="R246" s="138" t="s">
        <v>102</v>
      </c>
      <c r="S246" s="138" t="s">
        <v>102</v>
      </c>
      <c r="T246" s="138" t="s">
        <v>102</v>
      </c>
      <c r="U246" s="138" t="s">
        <v>102</v>
      </c>
      <c r="V246" s="138" t="s">
        <v>102</v>
      </c>
      <c r="W246" s="138" t="s">
        <v>102</v>
      </c>
      <c r="X246" s="138" t="s">
        <v>102</v>
      </c>
      <c r="Y246" s="138" t="s">
        <v>102</v>
      </c>
      <c r="Z246" s="138" t="s">
        <v>102</v>
      </c>
      <c r="AA246" s="138" t="s">
        <v>102</v>
      </c>
      <c r="AB246" s="138" t="s">
        <v>102</v>
      </c>
      <c r="AC246" s="141" t="s">
        <v>102</v>
      </c>
      <c r="AD246" s="138" t="s">
        <v>102</v>
      </c>
      <c r="AE246" s="138" t="s">
        <v>102</v>
      </c>
      <c r="AF246" s="138" t="s">
        <v>102</v>
      </c>
      <c r="AG246" s="138" t="s">
        <v>102</v>
      </c>
      <c r="AH246" s="138" t="s">
        <v>102</v>
      </c>
      <c r="AI246" s="140" t="s">
        <v>102</v>
      </c>
      <c r="AJ246" s="140" t="s">
        <v>102</v>
      </c>
      <c r="AK246" s="138" t="s">
        <v>102</v>
      </c>
      <c r="AL246" s="141" t="s">
        <v>102</v>
      </c>
      <c r="AM246" s="141" t="s">
        <v>102</v>
      </c>
      <c r="AN246" s="140" t="s">
        <v>102</v>
      </c>
      <c r="AO246" s="138" t="s">
        <v>102</v>
      </c>
      <c r="AP246" s="138" t="s">
        <v>102</v>
      </c>
      <c r="AQ246" s="139"/>
      <c r="AR246" s="138"/>
      <c r="AS246" s="138"/>
      <c r="AT246" s="138"/>
      <c r="AU246" s="138"/>
      <c r="AV246" s="138"/>
    </row>
    <row r="247" spans="1:48">
      <c r="A247" s="143" t="s">
        <v>102</v>
      </c>
      <c r="B247" s="143" t="s">
        <v>102</v>
      </c>
      <c r="C247" s="143" t="s">
        <v>102</v>
      </c>
      <c r="D247" s="142" t="s">
        <v>102</v>
      </c>
      <c r="E247" s="138" t="s">
        <v>102</v>
      </c>
      <c r="F247" s="138" t="s">
        <v>102</v>
      </c>
      <c r="G247" s="138" t="s">
        <v>102</v>
      </c>
      <c r="H247" s="138" t="s">
        <v>102</v>
      </c>
      <c r="I247" s="138" t="s">
        <v>102</v>
      </c>
      <c r="J247" s="138" t="s">
        <v>102</v>
      </c>
      <c r="K247" s="138" t="s">
        <v>102</v>
      </c>
      <c r="L247" s="138" t="s">
        <v>102</v>
      </c>
      <c r="M247" s="138" t="s">
        <v>102</v>
      </c>
      <c r="N247" s="138" t="s">
        <v>102</v>
      </c>
      <c r="O247" s="138" t="s">
        <v>102</v>
      </c>
      <c r="P247" s="138" t="s">
        <v>102</v>
      </c>
      <c r="Q247" s="138" t="s">
        <v>102</v>
      </c>
      <c r="R247" s="138" t="s">
        <v>102</v>
      </c>
      <c r="S247" s="138" t="s">
        <v>102</v>
      </c>
      <c r="T247" s="138" t="s">
        <v>102</v>
      </c>
      <c r="U247" s="138" t="s">
        <v>102</v>
      </c>
      <c r="V247" s="138" t="s">
        <v>102</v>
      </c>
      <c r="W247" s="138" t="s">
        <v>102</v>
      </c>
      <c r="X247" s="138" t="s">
        <v>102</v>
      </c>
      <c r="Y247" s="138" t="s">
        <v>102</v>
      </c>
      <c r="Z247" s="138" t="s">
        <v>102</v>
      </c>
      <c r="AA247" s="138" t="s">
        <v>102</v>
      </c>
      <c r="AB247" s="138" t="s">
        <v>102</v>
      </c>
      <c r="AC247" s="141" t="s">
        <v>102</v>
      </c>
      <c r="AD247" s="138" t="s">
        <v>102</v>
      </c>
      <c r="AE247" s="138" t="s">
        <v>102</v>
      </c>
      <c r="AF247" s="138" t="s">
        <v>102</v>
      </c>
      <c r="AG247" s="138" t="s">
        <v>102</v>
      </c>
      <c r="AH247" s="138" t="s">
        <v>102</v>
      </c>
      <c r="AI247" s="140" t="s">
        <v>102</v>
      </c>
      <c r="AJ247" s="140" t="s">
        <v>102</v>
      </c>
      <c r="AK247" s="138" t="s">
        <v>102</v>
      </c>
      <c r="AL247" s="141" t="s">
        <v>102</v>
      </c>
      <c r="AM247" s="141" t="s">
        <v>102</v>
      </c>
      <c r="AN247" s="140" t="s">
        <v>102</v>
      </c>
      <c r="AO247" s="138" t="s">
        <v>102</v>
      </c>
      <c r="AP247" s="138" t="s">
        <v>102</v>
      </c>
      <c r="AQ247" s="139"/>
      <c r="AR247" s="138"/>
      <c r="AS247" s="138"/>
      <c r="AT247" s="138"/>
      <c r="AU247" s="138"/>
      <c r="AV247" s="138"/>
    </row>
    <row r="248" spans="1:48">
      <c r="A248" s="143" t="s">
        <v>102</v>
      </c>
      <c r="B248" s="143" t="s">
        <v>102</v>
      </c>
      <c r="C248" s="143" t="s">
        <v>102</v>
      </c>
      <c r="D248" s="142" t="s">
        <v>102</v>
      </c>
      <c r="E248" s="138" t="s">
        <v>102</v>
      </c>
      <c r="F248" s="138" t="s">
        <v>102</v>
      </c>
      <c r="G248" s="138" t="s">
        <v>102</v>
      </c>
      <c r="H248" s="138" t="s">
        <v>102</v>
      </c>
      <c r="I248" s="138" t="s">
        <v>102</v>
      </c>
      <c r="J248" s="138" t="s">
        <v>102</v>
      </c>
      <c r="K248" s="138" t="s">
        <v>102</v>
      </c>
      <c r="L248" s="138" t="s">
        <v>102</v>
      </c>
      <c r="M248" s="138" t="s">
        <v>102</v>
      </c>
      <c r="N248" s="138" t="s">
        <v>102</v>
      </c>
      <c r="O248" s="138" t="s">
        <v>102</v>
      </c>
      <c r="P248" s="138" t="s">
        <v>102</v>
      </c>
      <c r="Q248" s="138" t="s">
        <v>102</v>
      </c>
      <c r="R248" s="138" t="s">
        <v>102</v>
      </c>
      <c r="S248" s="138" t="s">
        <v>102</v>
      </c>
      <c r="T248" s="138" t="s">
        <v>102</v>
      </c>
      <c r="U248" s="138" t="s">
        <v>102</v>
      </c>
      <c r="V248" s="138" t="s">
        <v>102</v>
      </c>
      <c r="W248" s="138" t="s">
        <v>102</v>
      </c>
      <c r="X248" s="138" t="s">
        <v>102</v>
      </c>
      <c r="Y248" s="138" t="s">
        <v>102</v>
      </c>
      <c r="Z248" s="138" t="s">
        <v>102</v>
      </c>
      <c r="AA248" s="138" t="s">
        <v>102</v>
      </c>
      <c r="AB248" s="138" t="s">
        <v>102</v>
      </c>
      <c r="AC248" s="141" t="s">
        <v>102</v>
      </c>
      <c r="AD248" s="138" t="s">
        <v>102</v>
      </c>
      <c r="AE248" s="138" t="s">
        <v>102</v>
      </c>
      <c r="AF248" s="138" t="s">
        <v>102</v>
      </c>
      <c r="AG248" s="138" t="s">
        <v>102</v>
      </c>
      <c r="AH248" s="138" t="s">
        <v>102</v>
      </c>
      <c r="AI248" s="140" t="s">
        <v>102</v>
      </c>
      <c r="AJ248" s="140" t="s">
        <v>102</v>
      </c>
      <c r="AK248" s="138" t="s">
        <v>102</v>
      </c>
      <c r="AL248" s="141" t="s">
        <v>102</v>
      </c>
      <c r="AM248" s="141" t="s">
        <v>102</v>
      </c>
      <c r="AN248" s="140" t="s">
        <v>102</v>
      </c>
      <c r="AO248" s="138" t="s">
        <v>102</v>
      </c>
      <c r="AP248" s="138" t="s">
        <v>102</v>
      </c>
      <c r="AQ248" s="139"/>
      <c r="AR248" s="138"/>
      <c r="AS248" s="138"/>
      <c r="AT248" s="138"/>
      <c r="AU248" s="138"/>
      <c r="AV248" s="138"/>
    </row>
    <row r="249" spans="1:48">
      <c r="A249" s="143" t="s">
        <v>102</v>
      </c>
      <c r="B249" s="143" t="s">
        <v>102</v>
      </c>
      <c r="C249" s="143" t="s">
        <v>102</v>
      </c>
      <c r="D249" s="142" t="s">
        <v>102</v>
      </c>
      <c r="E249" s="138" t="s">
        <v>102</v>
      </c>
      <c r="F249" s="138" t="s">
        <v>102</v>
      </c>
      <c r="G249" s="138" t="s">
        <v>102</v>
      </c>
      <c r="H249" s="138" t="s">
        <v>102</v>
      </c>
      <c r="I249" s="138" t="s">
        <v>102</v>
      </c>
      <c r="J249" s="138" t="s">
        <v>102</v>
      </c>
      <c r="K249" s="138" t="s">
        <v>102</v>
      </c>
      <c r="L249" s="138" t="s">
        <v>102</v>
      </c>
      <c r="M249" s="138" t="s">
        <v>102</v>
      </c>
      <c r="N249" s="138" t="s">
        <v>102</v>
      </c>
      <c r="O249" s="138" t="s">
        <v>102</v>
      </c>
      <c r="P249" s="138" t="s">
        <v>102</v>
      </c>
      <c r="Q249" s="138" t="s">
        <v>102</v>
      </c>
      <c r="R249" s="138" t="s">
        <v>102</v>
      </c>
      <c r="S249" s="138" t="s">
        <v>102</v>
      </c>
      <c r="T249" s="138" t="s">
        <v>102</v>
      </c>
      <c r="U249" s="138" t="s">
        <v>102</v>
      </c>
      <c r="V249" s="138" t="s">
        <v>102</v>
      </c>
      <c r="W249" s="138" t="s">
        <v>102</v>
      </c>
      <c r="X249" s="138" t="s">
        <v>102</v>
      </c>
      <c r="Y249" s="138" t="s">
        <v>102</v>
      </c>
      <c r="Z249" s="138" t="s">
        <v>102</v>
      </c>
      <c r="AA249" s="138" t="s">
        <v>102</v>
      </c>
      <c r="AB249" s="138" t="s">
        <v>102</v>
      </c>
      <c r="AC249" s="141" t="s">
        <v>102</v>
      </c>
      <c r="AD249" s="138" t="s">
        <v>102</v>
      </c>
      <c r="AE249" s="138" t="s">
        <v>102</v>
      </c>
      <c r="AF249" s="138" t="s">
        <v>102</v>
      </c>
      <c r="AG249" s="138" t="s">
        <v>102</v>
      </c>
      <c r="AH249" s="138" t="s">
        <v>102</v>
      </c>
      <c r="AI249" s="140" t="s">
        <v>102</v>
      </c>
      <c r="AJ249" s="140" t="s">
        <v>102</v>
      </c>
      <c r="AK249" s="138" t="s">
        <v>102</v>
      </c>
      <c r="AL249" s="141" t="s">
        <v>102</v>
      </c>
      <c r="AM249" s="141" t="s">
        <v>102</v>
      </c>
      <c r="AN249" s="140" t="s">
        <v>102</v>
      </c>
      <c r="AO249" s="138" t="s">
        <v>102</v>
      </c>
      <c r="AP249" s="138" t="s">
        <v>102</v>
      </c>
      <c r="AQ249" s="139"/>
      <c r="AR249" s="138"/>
      <c r="AS249" s="138"/>
      <c r="AT249" s="138"/>
      <c r="AU249" s="138"/>
      <c r="AV249" s="138"/>
    </row>
    <row r="250" spans="1:48">
      <c r="A250" s="143" t="s">
        <v>102</v>
      </c>
      <c r="B250" s="143" t="s">
        <v>102</v>
      </c>
      <c r="C250" s="143" t="s">
        <v>102</v>
      </c>
      <c r="D250" s="142" t="s">
        <v>102</v>
      </c>
      <c r="E250" s="138" t="s">
        <v>102</v>
      </c>
      <c r="F250" s="138" t="s">
        <v>102</v>
      </c>
      <c r="G250" s="138" t="s">
        <v>102</v>
      </c>
      <c r="H250" s="138" t="s">
        <v>102</v>
      </c>
      <c r="I250" s="138" t="s">
        <v>102</v>
      </c>
      <c r="J250" s="138" t="s">
        <v>102</v>
      </c>
      <c r="K250" s="138" t="s">
        <v>102</v>
      </c>
      <c r="L250" s="138" t="s">
        <v>102</v>
      </c>
      <c r="M250" s="138" t="s">
        <v>102</v>
      </c>
      <c r="N250" s="138" t="s">
        <v>102</v>
      </c>
      <c r="O250" s="138" t="s">
        <v>102</v>
      </c>
      <c r="P250" s="138" t="s">
        <v>102</v>
      </c>
      <c r="Q250" s="138" t="s">
        <v>102</v>
      </c>
      <c r="R250" s="138" t="s">
        <v>102</v>
      </c>
      <c r="S250" s="138" t="s">
        <v>102</v>
      </c>
      <c r="T250" s="138" t="s">
        <v>102</v>
      </c>
      <c r="U250" s="138" t="s">
        <v>102</v>
      </c>
      <c r="V250" s="138" t="s">
        <v>102</v>
      </c>
      <c r="W250" s="138" t="s">
        <v>102</v>
      </c>
      <c r="X250" s="138" t="s">
        <v>102</v>
      </c>
      <c r="Y250" s="138" t="s">
        <v>102</v>
      </c>
      <c r="Z250" s="138" t="s">
        <v>102</v>
      </c>
      <c r="AA250" s="138" t="s">
        <v>102</v>
      </c>
      <c r="AB250" s="138" t="s">
        <v>102</v>
      </c>
      <c r="AC250" s="141" t="s">
        <v>102</v>
      </c>
      <c r="AD250" s="138" t="s">
        <v>102</v>
      </c>
      <c r="AE250" s="138" t="s">
        <v>102</v>
      </c>
      <c r="AF250" s="138" t="s">
        <v>102</v>
      </c>
      <c r="AG250" s="138" t="s">
        <v>102</v>
      </c>
      <c r="AH250" s="138" t="s">
        <v>102</v>
      </c>
      <c r="AI250" s="140" t="s">
        <v>102</v>
      </c>
      <c r="AJ250" s="140" t="s">
        <v>102</v>
      </c>
      <c r="AK250" s="138" t="s">
        <v>102</v>
      </c>
      <c r="AL250" s="141" t="s">
        <v>102</v>
      </c>
      <c r="AM250" s="141" t="s">
        <v>102</v>
      </c>
      <c r="AN250" s="140" t="s">
        <v>102</v>
      </c>
      <c r="AO250" s="138" t="s">
        <v>102</v>
      </c>
      <c r="AP250" s="138" t="s">
        <v>102</v>
      </c>
      <c r="AQ250" s="139"/>
      <c r="AR250" s="138"/>
      <c r="AS250" s="138"/>
      <c r="AT250" s="138"/>
      <c r="AU250" s="138"/>
      <c r="AV250" s="138"/>
    </row>
    <row r="251" spans="1:48">
      <c r="A251" s="143" t="s">
        <v>102</v>
      </c>
      <c r="B251" s="143" t="s">
        <v>102</v>
      </c>
      <c r="C251" s="143" t="s">
        <v>102</v>
      </c>
      <c r="D251" s="142" t="s">
        <v>102</v>
      </c>
      <c r="E251" s="138" t="s">
        <v>102</v>
      </c>
      <c r="F251" s="138" t="s">
        <v>102</v>
      </c>
      <c r="G251" s="138" t="s">
        <v>102</v>
      </c>
      <c r="H251" s="138" t="s">
        <v>102</v>
      </c>
      <c r="I251" s="138" t="s">
        <v>102</v>
      </c>
      <c r="J251" s="138" t="s">
        <v>102</v>
      </c>
      <c r="K251" s="138" t="s">
        <v>102</v>
      </c>
      <c r="L251" s="138" t="s">
        <v>102</v>
      </c>
      <c r="M251" s="138" t="s">
        <v>102</v>
      </c>
      <c r="N251" s="138" t="s">
        <v>102</v>
      </c>
      <c r="O251" s="138" t="s">
        <v>102</v>
      </c>
      <c r="P251" s="138" t="s">
        <v>102</v>
      </c>
      <c r="Q251" s="138" t="s">
        <v>102</v>
      </c>
      <c r="R251" s="138" t="s">
        <v>102</v>
      </c>
      <c r="S251" s="138" t="s">
        <v>102</v>
      </c>
      <c r="T251" s="138" t="s">
        <v>102</v>
      </c>
      <c r="U251" s="138" t="s">
        <v>102</v>
      </c>
      <c r="V251" s="138" t="s">
        <v>102</v>
      </c>
      <c r="W251" s="138" t="s">
        <v>102</v>
      </c>
      <c r="X251" s="138" t="s">
        <v>102</v>
      </c>
      <c r="Y251" s="138" t="s">
        <v>102</v>
      </c>
      <c r="Z251" s="138" t="s">
        <v>102</v>
      </c>
      <c r="AA251" s="138" t="s">
        <v>102</v>
      </c>
      <c r="AB251" s="138" t="s">
        <v>102</v>
      </c>
      <c r="AC251" s="141" t="s">
        <v>102</v>
      </c>
      <c r="AD251" s="138" t="s">
        <v>102</v>
      </c>
      <c r="AE251" s="138" t="s">
        <v>102</v>
      </c>
      <c r="AF251" s="138" t="s">
        <v>102</v>
      </c>
      <c r="AG251" s="138" t="s">
        <v>102</v>
      </c>
      <c r="AH251" s="138" t="s">
        <v>102</v>
      </c>
      <c r="AI251" s="140" t="s">
        <v>102</v>
      </c>
      <c r="AJ251" s="140" t="s">
        <v>102</v>
      </c>
      <c r="AK251" s="138" t="s">
        <v>102</v>
      </c>
      <c r="AL251" s="141" t="s">
        <v>102</v>
      </c>
      <c r="AM251" s="141" t="s">
        <v>102</v>
      </c>
      <c r="AN251" s="140" t="s">
        <v>102</v>
      </c>
      <c r="AO251" s="138" t="s">
        <v>102</v>
      </c>
      <c r="AP251" s="138" t="s">
        <v>102</v>
      </c>
      <c r="AQ251" s="139"/>
      <c r="AR251" s="138"/>
      <c r="AS251" s="138"/>
      <c r="AT251" s="138"/>
      <c r="AU251" s="138"/>
      <c r="AV251" s="138"/>
    </row>
  </sheetData>
  <pageMargins left="0.15748031496062992" right="0.17" top="0.74803149606299213" bottom="0.74803149606299213" header="0.31496062992125984" footer="0.31496062992125984"/>
  <pageSetup paperSize="8" scale="59" fitToWidth="2" orientation="landscape" r:id="rId1"/>
</worksheet>
</file>

<file path=xl/worksheets/sheet4.xml><?xml version="1.0" encoding="utf-8"?>
<worksheet xmlns="http://schemas.openxmlformats.org/spreadsheetml/2006/main" xmlns:r="http://schemas.openxmlformats.org/officeDocument/2006/relationships">
  <sheetPr>
    <tabColor rgb="FFCCCCFF"/>
  </sheetPr>
  <dimension ref="A1:BP250"/>
  <sheetViews>
    <sheetView zoomScale="85" zoomScaleNormal="85" workbookViewId="0">
      <pane xSplit="4" ySplit="5" topLeftCell="BH6" activePane="bottomRight" state="frozen"/>
      <selection activeCell="W23" sqref="W23"/>
      <selection pane="topRight" activeCell="W23" sqref="W23"/>
      <selection pane="bottomLeft" activeCell="W23" sqref="W23"/>
      <selection pane="bottomRight" activeCell="BK11" sqref="BK11"/>
    </sheetView>
  </sheetViews>
  <sheetFormatPr defaultRowHeight="15"/>
  <cols>
    <col min="1" max="1" width="5.5703125" style="205" hidden="1" customWidth="1"/>
    <col min="2" max="3" width="14.28515625" style="212" customWidth="1"/>
    <col min="4" max="4" width="30.7109375" style="211" customWidth="1"/>
    <col min="5" max="9" width="14.28515625" style="210" customWidth="1"/>
    <col min="10" max="10" width="14.28515625" style="210" hidden="1" customWidth="1"/>
    <col min="11" max="13" width="14.28515625" style="208" hidden="1" customWidth="1"/>
    <col min="14" max="15" width="14.28515625" style="208" customWidth="1"/>
    <col min="16" max="19" width="14.28515625" style="208" hidden="1" customWidth="1"/>
    <col min="20" max="29" width="14.28515625" style="208" customWidth="1"/>
    <col min="30" max="31" width="14.28515625" style="208" hidden="1" customWidth="1"/>
    <col min="32" max="34" width="14.28515625" style="209" customWidth="1"/>
    <col min="35" max="35" width="14.28515625" style="209" hidden="1" customWidth="1"/>
    <col min="36" max="36" width="20.7109375" style="209" hidden="1" customWidth="1"/>
    <col min="37" max="37" width="15.85546875" style="209" hidden="1" customWidth="1"/>
    <col min="38" max="41" width="14.28515625" style="209" hidden="1" customWidth="1"/>
    <col min="42" max="45" width="14.28515625" style="208" customWidth="1"/>
    <col min="46" max="46" width="14.28515625" style="207" customWidth="1"/>
    <col min="47" max="51" width="14.28515625" style="206" customWidth="1"/>
    <col min="52" max="53" width="14.28515625" style="131" customWidth="1"/>
    <col min="54" max="56" width="14.28515625" style="206" customWidth="1"/>
    <col min="57" max="57" width="14.28515625" style="131" customWidth="1"/>
    <col min="58" max="58" width="14.28515625" style="206" customWidth="1"/>
    <col min="59" max="59" width="20.28515625" style="206" customWidth="1"/>
    <col min="60" max="61" width="15" style="205" bestFit="1" customWidth="1"/>
    <col min="62" max="62" width="12" style="205" customWidth="1"/>
    <col min="63" max="63" width="12.85546875" style="205" customWidth="1"/>
    <col min="64" max="64" width="9.85546875" style="205" hidden="1" customWidth="1"/>
    <col min="65" max="65" width="11.28515625" style="205" hidden="1" customWidth="1"/>
    <col min="66" max="66" width="9.140625" style="205" customWidth="1"/>
    <col min="67" max="16384" width="9.140625" style="205"/>
  </cols>
  <sheetData>
    <row r="1" spans="1:68" ht="21">
      <c r="B1" s="244"/>
      <c r="C1" s="211"/>
      <c r="E1" s="136"/>
      <c r="F1" s="136"/>
      <c r="G1" s="136"/>
      <c r="H1" s="136"/>
      <c r="I1" s="136"/>
      <c r="J1" s="136"/>
      <c r="K1" s="134"/>
      <c r="L1" s="134"/>
      <c r="M1" s="134"/>
      <c r="N1" s="134"/>
      <c r="O1" s="134"/>
      <c r="P1" s="134"/>
      <c r="Q1" s="134"/>
      <c r="R1" s="134"/>
      <c r="S1" s="134"/>
      <c r="T1" s="134"/>
      <c r="U1" s="134"/>
      <c r="V1" s="134"/>
      <c r="W1" s="134"/>
      <c r="X1" s="134"/>
      <c r="Y1" s="134"/>
      <c r="Z1" s="134"/>
      <c r="AA1" s="134"/>
      <c r="AB1" s="134"/>
      <c r="AC1" s="134"/>
      <c r="AD1" s="134"/>
      <c r="AE1" s="243"/>
      <c r="AF1" s="134"/>
      <c r="AG1" s="135"/>
      <c r="AH1" s="135"/>
      <c r="AI1" s="135"/>
      <c r="AJ1" s="135"/>
      <c r="AK1" s="135"/>
      <c r="AL1" s="135"/>
      <c r="AM1" s="135"/>
      <c r="AN1" s="135"/>
      <c r="AO1" s="135"/>
      <c r="AP1" s="134"/>
      <c r="AQ1" s="134"/>
      <c r="AR1" s="134"/>
      <c r="AS1" s="134"/>
      <c r="AT1" s="242"/>
      <c r="AW1" s="237"/>
      <c r="AX1" s="237"/>
      <c r="AY1" s="237"/>
      <c r="BB1" s="237"/>
      <c r="BC1" s="237"/>
      <c r="BD1" s="237"/>
      <c r="BF1" s="237"/>
      <c r="BG1" s="237"/>
    </row>
    <row r="2" spans="1:68">
      <c r="B2" s="211"/>
      <c r="C2" s="211"/>
      <c r="E2" s="136"/>
      <c r="F2" s="136"/>
      <c r="G2" s="136"/>
      <c r="H2" s="136"/>
      <c r="I2" s="136"/>
      <c r="J2" s="136"/>
      <c r="K2" s="134"/>
      <c r="L2" s="134"/>
      <c r="M2" s="134"/>
      <c r="N2" s="134"/>
      <c r="O2" s="241"/>
      <c r="P2" s="134"/>
      <c r="Q2" s="134"/>
      <c r="R2" s="134"/>
      <c r="S2" s="134"/>
      <c r="T2" s="134"/>
      <c r="U2" s="134"/>
      <c r="V2" s="134"/>
      <c r="W2" s="134"/>
      <c r="X2" s="134"/>
      <c r="Y2" s="134"/>
      <c r="Z2" s="134"/>
      <c r="AA2" s="134"/>
      <c r="AB2" s="134"/>
      <c r="AC2" s="240"/>
      <c r="AD2" s="134"/>
      <c r="AE2" s="134"/>
      <c r="AF2" s="239"/>
      <c r="AG2" s="135"/>
      <c r="AH2" s="135"/>
      <c r="AI2" s="135"/>
      <c r="AJ2" s="135"/>
      <c r="AK2" s="135"/>
      <c r="AL2" s="135"/>
      <c r="AM2" s="135"/>
      <c r="AN2" s="135"/>
      <c r="AO2" s="135"/>
      <c r="AP2" s="134"/>
      <c r="AQ2" s="134"/>
      <c r="AR2" s="134"/>
      <c r="AS2" s="134"/>
      <c r="AT2" s="133"/>
      <c r="AW2" s="237"/>
      <c r="AX2" s="237"/>
      <c r="AY2" s="237"/>
      <c r="BB2" s="237"/>
      <c r="BC2" s="237"/>
      <c r="BD2" s="237"/>
      <c r="BF2" s="237"/>
      <c r="BG2" s="237"/>
    </row>
    <row r="3" spans="1:68">
      <c r="B3" s="211"/>
      <c r="C3" s="211"/>
      <c r="E3" s="136"/>
      <c r="F3" s="136"/>
      <c r="G3" s="136"/>
      <c r="H3" s="136"/>
      <c r="I3" s="136"/>
      <c r="J3" s="136"/>
      <c r="K3" s="134"/>
      <c r="L3" s="134"/>
      <c r="M3" s="134"/>
      <c r="N3" s="134"/>
      <c r="O3" s="134"/>
      <c r="P3" s="134"/>
      <c r="Q3" s="134"/>
      <c r="R3" s="134"/>
      <c r="S3" s="134"/>
      <c r="T3" s="134"/>
      <c r="U3" s="134"/>
      <c r="V3" s="134"/>
      <c r="W3" s="134"/>
      <c r="X3" s="134"/>
      <c r="Y3" s="134"/>
      <c r="Z3" s="134"/>
      <c r="AA3" s="134"/>
      <c r="AB3" s="134"/>
      <c r="AC3" s="134"/>
      <c r="AD3" s="134"/>
      <c r="AE3" s="134"/>
      <c r="AF3" s="135"/>
      <c r="AG3" s="135"/>
      <c r="AH3" s="135"/>
      <c r="AI3" s="135"/>
      <c r="AJ3" s="135"/>
      <c r="AK3" s="135"/>
      <c r="AL3" s="135"/>
      <c r="AM3" s="135"/>
      <c r="AN3" s="135"/>
      <c r="AO3" s="135"/>
      <c r="AP3" s="134"/>
      <c r="AQ3" s="134"/>
      <c r="AR3" s="134"/>
      <c r="AS3" s="134"/>
      <c r="AT3" s="133"/>
      <c r="AW3" s="237"/>
      <c r="AX3" s="237"/>
      <c r="AY3" s="237"/>
      <c r="BA3" s="238"/>
      <c r="BB3" s="237"/>
      <c r="BC3" s="237"/>
      <c r="BD3" s="237"/>
      <c r="BF3" s="237"/>
      <c r="BG3" s="237"/>
    </row>
    <row r="4" spans="1:68" s="226" customFormat="1" ht="120">
      <c r="A4" s="226" t="s">
        <v>217</v>
      </c>
      <c r="B4" s="236" t="s">
        <v>188</v>
      </c>
      <c r="C4" s="236" t="s">
        <v>187</v>
      </c>
      <c r="D4" s="236" t="s">
        <v>186</v>
      </c>
      <c r="E4" s="233" t="s">
        <v>185</v>
      </c>
      <c r="F4" s="233" t="s">
        <v>184</v>
      </c>
      <c r="G4" s="233" t="s">
        <v>183</v>
      </c>
      <c r="H4" s="233" t="s">
        <v>182</v>
      </c>
      <c r="I4" s="233" t="s">
        <v>181</v>
      </c>
      <c r="J4" s="233" t="s">
        <v>216</v>
      </c>
      <c r="K4" s="233" t="s">
        <v>215</v>
      </c>
      <c r="L4" s="233" t="s">
        <v>214</v>
      </c>
      <c r="M4" s="233" t="s">
        <v>213</v>
      </c>
      <c r="N4" s="233" t="s">
        <v>180</v>
      </c>
      <c r="O4" s="233" t="s">
        <v>179</v>
      </c>
      <c r="P4" s="233" t="s">
        <v>212</v>
      </c>
      <c r="Q4" s="233" t="s">
        <v>211</v>
      </c>
      <c r="R4" s="233" t="s">
        <v>210</v>
      </c>
      <c r="S4" s="233" t="s">
        <v>209</v>
      </c>
      <c r="T4" s="233" t="s">
        <v>178</v>
      </c>
      <c r="U4" s="233" t="s">
        <v>177</v>
      </c>
      <c r="V4" s="233" t="s">
        <v>176</v>
      </c>
      <c r="W4" s="233" t="s">
        <v>175</v>
      </c>
      <c r="X4" s="233" t="s">
        <v>174</v>
      </c>
      <c r="Y4" s="233" t="s">
        <v>173</v>
      </c>
      <c r="Z4" s="233" t="s">
        <v>172</v>
      </c>
      <c r="AA4" s="233" t="s">
        <v>171</v>
      </c>
      <c r="AB4" s="233" t="s">
        <v>170</v>
      </c>
      <c r="AC4" s="233" t="s">
        <v>169</v>
      </c>
      <c r="AD4" s="233" t="s">
        <v>208</v>
      </c>
      <c r="AE4" s="233" t="s">
        <v>207</v>
      </c>
      <c r="AF4" s="233" t="s">
        <v>168</v>
      </c>
      <c r="AG4" s="233" t="s">
        <v>167</v>
      </c>
      <c r="AH4" s="233" t="s">
        <v>166</v>
      </c>
      <c r="AI4" s="235" t="s">
        <v>206</v>
      </c>
      <c r="AJ4" s="233" t="s">
        <v>205</v>
      </c>
      <c r="AK4" s="233" t="s">
        <v>204</v>
      </c>
      <c r="AL4" s="233" t="s">
        <v>203</v>
      </c>
      <c r="AM4" s="233" t="s">
        <v>202</v>
      </c>
      <c r="AN4" s="233" t="s">
        <v>201</v>
      </c>
      <c r="AO4" s="233" t="s">
        <v>200</v>
      </c>
      <c r="AP4" s="233" t="s">
        <v>164</v>
      </c>
      <c r="AQ4" s="233" t="s">
        <v>163</v>
      </c>
      <c r="AR4" s="234" t="s">
        <v>162</v>
      </c>
      <c r="AS4" s="233" t="s">
        <v>161</v>
      </c>
      <c r="AT4" s="233" t="s">
        <v>160</v>
      </c>
      <c r="AU4" s="231" t="s">
        <v>159</v>
      </c>
      <c r="AV4" s="231" t="s">
        <v>158</v>
      </c>
      <c r="AW4" s="231" t="s">
        <v>199</v>
      </c>
      <c r="AX4" s="231" t="s">
        <v>198</v>
      </c>
      <c r="AY4" s="231" t="s">
        <v>156</v>
      </c>
      <c r="AZ4" s="232" t="s">
        <v>154</v>
      </c>
      <c r="BA4" s="232" t="s">
        <v>153</v>
      </c>
      <c r="BB4" s="231" t="s">
        <v>197</v>
      </c>
      <c r="BC4" s="231" t="s">
        <v>196</v>
      </c>
      <c r="BD4" s="231" t="s">
        <v>195</v>
      </c>
      <c r="BE4" s="232" t="s">
        <v>149</v>
      </c>
      <c r="BF4" s="231" t="s">
        <v>148</v>
      </c>
      <c r="BG4" s="231" t="s">
        <v>147</v>
      </c>
      <c r="BH4" s="230" t="s">
        <v>194</v>
      </c>
      <c r="BI4" s="229" t="s">
        <v>145</v>
      </c>
      <c r="BJ4" s="229" t="s">
        <v>144</v>
      </c>
      <c r="BK4" s="229" t="s">
        <v>140</v>
      </c>
      <c r="BL4" s="227" t="s">
        <v>193</v>
      </c>
      <c r="BM4" s="228"/>
      <c r="BN4" s="227"/>
      <c r="BO4" s="227"/>
      <c r="BP4" s="227"/>
    </row>
    <row r="5" spans="1:68" ht="12.75" customHeight="1">
      <c r="B5" s="245" t="s">
        <v>143</v>
      </c>
      <c r="C5" s="246"/>
      <c r="D5" s="247"/>
      <c r="E5" s="224">
        <f t="shared" ref="E5:AY5" si="0">SUM(E$6:E$59)</f>
        <v>85340964.375</v>
      </c>
      <c r="F5" s="224">
        <f t="shared" si="0"/>
        <v>30420708.5</v>
      </c>
      <c r="G5" s="224">
        <f t="shared" si="0"/>
        <v>23651978</v>
      </c>
      <c r="H5" s="224">
        <f t="shared" si="0"/>
        <v>2943446.1757233138</v>
      </c>
      <c r="I5" s="224">
        <f t="shared" si="0"/>
        <v>2370331.6866453518</v>
      </c>
      <c r="J5" s="224">
        <f t="shared" si="0"/>
        <v>0</v>
      </c>
      <c r="K5" s="224">
        <f t="shared" si="0"/>
        <v>0</v>
      </c>
      <c r="L5" s="224">
        <f t="shared" si="0"/>
        <v>0</v>
      </c>
      <c r="M5" s="224">
        <f t="shared" si="0"/>
        <v>0</v>
      </c>
      <c r="N5" s="224">
        <f t="shared" si="0"/>
        <v>148581.69972856357</v>
      </c>
      <c r="O5" s="224">
        <f t="shared" si="0"/>
        <v>104462.76492594612</v>
      </c>
      <c r="P5" s="224">
        <f t="shared" si="0"/>
        <v>0</v>
      </c>
      <c r="Q5" s="224">
        <f t="shared" si="0"/>
        <v>0</v>
      </c>
      <c r="R5" s="224">
        <f t="shared" si="0"/>
        <v>0</v>
      </c>
      <c r="S5" s="224">
        <f t="shared" si="0"/>
        <v>0</v>
      </c>
      <c r="T5" s="224">
        <f t="shared" si="0"/>
        <v>65510.912101362701</v>
      </c>
      <c r="U5" s="224">
        <f t="shared" si="0"/>
        <v>50194.170306066517</v>
      </c>
      <c r="V5" s="224">
        <f t="shared" si="0"/>
        <v>4112788.1717704558</v>
      </c>
      <c r="W5" s="224">
        <f t="shared" si="0"/>
        <v>953186.05560999643</v>
      </c>
      <c r="X5" s="224">
        <f t="shared" si="0"/>
        <v>79090.678531888901</v>
      </c>
      <c r="Y5" s="224">
        <f t="shared" si="0"/>
        <v>5396139.2334111584</v>
      </c>
      <c r="Z5" s="224">
        <f t="shared" si="0"/>
        <v>4281298.3072821572</v>
      </c>
      <c r="AA5" s="224">
        <f t="shared" si="0"/>
        <v>897607.18240517308</v>
      </c>
      <c r="AB5" s="224">
        <f t="shared" si="0"/>
        <v>93121.430771887914</v>
      </c>
      <c r="AC5" s="224">
        <f t="shared" si="0"/>
        <v>6360000</v>
      </c>
      <c r="AD5" s="224">
        <f t="shared" si="0"/>
        <v>0</v>
      </c>
      <c r="AE5" s="224">
        <f t="shared" si="0"/>
        <v>0</v>
      </c>
      <c r="AF5" s="224">
        <f t="shared" si="0"/>
        <v>932000</v>
      </c>
      <c r="AG5" s="224">
        <f t="shared" si="0"/>
        <v>3831327.8</v>
      </c>
      <c r="AH5" s="224">
        <f t="shared" si="0"/>
        <v>2805494</v>
      </c>
      <c r="AI5" s="224">
        <f t="shared" si="0"/>
        <v>0</v>
      </c>
      <c r="AJ5" s="224">
        <f t="shared" si="0"/>
        <v>48000</v>
      </c>
      <c r="AK5" s="224">
        <f t="shared" si="0"/>
        <v>0</v>
      </c>
      <c r="AL5" s="224">
        <f t="shared" si="0"/>
        <v>0</v>
      </c>
      <c r="AM5" s="224">
        <f t="shared" si="0"/>
        <v>0</v>
      </c>
      <c r="AN5" s="224">
        <f t="shared" si="0"/>
        <v>0</v>
      </c>
      <c r="AO5" s="224">
        <f t="shared" si="0"/>
        <v>0</v>
      </c>
      <c r="AP5" s="224">
        <f t="shared" si="0"/>
        <v>139413650.875</v>
      </c>
      <c r="AQ5" s="224">
        <f t="shared" si="0"/>
        <v>21495758.469213333</v>
      </c>
      <c r="AR5" s="224">
        <f t="shared" si="0"/>
        <v>13976821.799999999</v>
      </c>
      <c r="AS5" s="224">
        <f t="shared" si="0"/>
        <v>12334326.471877651</v>
      </c>
      <c r="AT5" s="224">
        <f t="shared" si="0"/>
        <v>174886231.14421338</v>
      </c>
      <c r="AU5" s="224">
        <f t="shared" si="0"/>
        <v>106303203.57086328</v>
      </c>
      <c r="AV5" s="224">
        <f t="shared" si="0"/>
        <v>68583027.573350072</v>
      </c>
      <c r="AW5" s="224">
        <f t="shared" si="0"/>
        <v>164646903.34421331</v>
      </c>
      <c r="AX5" s="224">
        <f t="shared" si="0"/>
        <v>250772.57839745239</v>
      </c>
      <c r="AY5" s="224">
        <f t="shared" si="0"/>
        <v>248363.17078267512</v>
      </c>
      <c r="AZ5" s="225"/>
      <c r="BA5" s="225"/>
      <c r="BB5" s="224">
        <f>SUM(BB$6:BB$59)</f>
        <v>2110535.7949937452</v>
      </c>
      <c r="BC5" s="224">
        <f>SUM(BC$6:BC$59)</f>
        <v>176996766.93920708</v>
      </c>
      <c r="BD5" s="225"/>
      <c r="BE5" s="225"/>
      <c r="BF5" s="224">
        <f>SUM(BF$6:BF$59)</f>
        <v>-1052600</v>
      </c>
      <c r="BG5" s="224">
        <f>SUM(BG$6:BG$59)</f>
        <v>175944166.93920714</v>
      </c>
      <c r="BH5" s="223">
        <f>SUM(BH6:BH60)</f>
        <v>176712134.94966182</v>
      </c>
      <c r="BI5" s="222">
        <f>SUM(BI6:BI60)</f>
        <v>-767968.01045479055</v>
      </c>
      <c r="BJ5" s="222">
        <f>SUM(BJ6:BJ60)</f>
        <v>-43826.799999999952</v>
      </c>
      <c r="BK5" s="222">
        <f>SUM(BK6:BK60)</f>
        <v>-811794.81045479048</v>
      </c>
      <c r="BL5" s="218"/>
      <c r="BM5" s="218"/>
      <c r="BN5" s="218"/>
      <c r="BO5" s="218"/>
      <c r="BP5" s="218"/>
    </row>
    <row r="6" spans="1:68">
      <c r="A6" s="205">
        <v>6</v>
      </c>
      <c r="B6" s="217">
        <v>101186</v>
      </c>
      <c r="C6" s="217">
        <v>3012001</v>
      </c>
      <c r="D6" s="216" t="s">
        <v>61</v>
      </c>
      <c r="E6" s="213">
        <v>2920300</v>
      </c>
      <c r="F6" s="213">
        <v>0</v>
      </c>
      <c r="G6" s="213">
        <v>0</v>
      </c>
      <c r="H6" s="213">
        <v>104855.45087483183</v>
      </c>
      <c r="I6" s="213">
        <v>0</v>
      </c>
      <c r="J6" s="213">
        <v>0</v>
      </c>
      <c r="K6" s="213">
        <v>0</v>
      </c>
      <c r="L6" s="213">
        <v>0</v>
      </c>
      <c r="M6" s="213">
        <v>0</v>
      </c>
      <c r="N6" s="213">
        <v>2419.0981432360745</v>
      </c>
      <c r="O6" s="213">
        <v>201.59151193633923</v>
      </c>
      <c r="P6" s="213">
        <v>0</v>
      </c>
      <c r="Q6" s="213">
        <v>0</v>
      </c>
      <c r="R6" s="213">
        <v>0</v>
      </c>
      <c r="S6" s="213">
        <v>0</v>
      </c>
      <c r="T6" s="213">
        <v>0</v>
      </c>
      <c r="U6" s="213">
        <v>0</v>
      </c>
      <c r="V6" s="213">
        <v>103411.70886075961</v>
      </c>
      <c r="W6" s="213">
        <v>0</v>
      </c>
      <c r="X6" s="213">
        <v>1022.8802153432033</v>
      </c>
      <c r="Y6" s="213">
        <v>197130.29158190434</v>
      </c>
      <c r="Z6" s="213">
        <v>0</v>
      </c>
      <c r="AA6" s="213">
        <v>76608</v>
      </c>
      <c r="AB6" s="213">
        <v>0</v>
      </c>
      <c r="AC6" s="213">
        <v>120000</v>
      </c>
      <c r="AD6" s="213">
        <v>0</v>
      </c>
      <c r="AE6" s="213">
        <v>0</v>
      </c>
      <c r="AF6" s="213">
        <v>0</v>
      </c>
      <c r="AG6" s="213">
        <v>39184</v>
      </c>
      <c r="AH6" s="213">
        <v>0</v>
      </c>
      <c r="AI6" s="213">
        <v>0</v>
      </c>
      <c r="AJ6" s="213">
        <v>0</v>
      </c>
      <c r="AK6" s="213">
        <v>0</v>
      </c>
      <c r="AL6" s="213">
        <v>0</v>
      </c>
      <c r="AM6" s="213">
        <v>0</v>
      </c>
      <c r="AN6" s="213">
        <v>0</v>
      </c>
      <c r="AO6" s="213">
        <v>0</v>
      </c>
      <c r="AP6" s="213">
        <f t="shared" ref="AP6:AP69" si="1">IF(C6="","",SUM(E6:G6))</f>
        <v>2920300</v>
      </c>
      <c r="AQ6" s="213">
        <f t="shared" ref="AQ6:AQ69" si="2">IF(C6="","",SUM(H6:AB6))</f>
        <v>485649.02118801139</v>
      </c>
      <c r="AR6" s="213">
        <f t="shared" ref="AR6:AR69" si="3">IF(C6="","",SUM(AC6:AO6))</f>
        <v>159184</v>
      </c>
      <c r="AS6" s="213">
        <v>249558.01701932025</v>
      </c>
      <c r="AT6" s="215">
        <v>3565133.0211880114</v>
      </c>
      <c r="AU6" s="213">
        <v>3565133.0211880119</v>
      </c>
      <c r="AV6" s="213">
        <v>0</v>
      </c>
      <c r="AW6" s="213">
        <v>3405949.0211880114</v>
      </c>
      <c r="AX6" s="213">
        <v>4481.5118699842251</v>
      </c>
      <c r="AY6" s="213">
        <v>4569.0028949197858</v>
      </c>
      <c r="AZ6" s="214">
        <f t="shared" ref="AZ6:AZ69" si="4">IF(C6="","",IF(ISERROR((AX6-AY6)/AY6),0,((AX6-AY6)/AY6)))</f>
        <v>-1.9148822390294581E-2</v>
      </c>
      <c r="BA6" s="214">
        <v>4.1488223902945813E-3</v>
      </c>
      <c r="BB6" s="213">
        <v>14406.545948940615</v>
      </c>
      <c r="BC6" s="215">
        <f t="shared" ref="BC6:BC37" si="5">IF(C6="","",AT6+BB6)</f>
        <v>3579539.5671369522</v>
      </c>
      <c r="BD6" s="215">
        <v>4709.9204830749368</v>
      </c>
      <c r="BE6" s="214">
        <v>-1.4686936729094935E-2</v>
      </c>
      <c r="BF6" s="213">
        <v>-25695.642048967726</v>
      </c>
      <c r="BG6" s="213">
        <f t="shared" ref="BG6:BG37" si="6">IF(C6="","",BC6+BF6)</f>
        <v>3553843.9250879847</v>
      </c>
      <c r="BH6" s="155">
        <v>3536488.5654303543</v>
      </c>
      <c r="BI6" s="138">
        <f t="shared" ref="BI6:BI37" si="7">BG6-BH6</f>
        <v>17355.359657630324</v>
      </c>
      <c r="BJ6" s="155">
        <v>-1264</v>
      </c>
      <c r="BK6" s="138">
        <f t="shared" ref="BK6:BK37" si="8">BI6+BJ6</f>
        <v>16091.359657630324</v>
      </c>
      <c r="BL6" s="218" t="str">
        <f t="shared" ref="BL6:BL37" si="9">IF(E6&gt;1,"Primary","Secondary")</f>
        <v>Primary</v>
      </c>
      <c r="BM6" s="218"/>
      <c r="BN6" s="218"/>
      <c r="BO6" s="218"/>
      <c r="BP6" s="218"/>
    </row>
    <row r="7" spans="1:68">
      <c r="A7" s="205">
        <v>7</v>
      </c>
      <c r="B7" s="217">
        <v>101188</v>
      </c>
      <c r="C7" s="217">
        <v>3012005</v>
      </c>
      <c r="D7" s="216" t="s">
        <v>59</v>
      </c>
      <c r="E7" s="213">
        <v>1244970</v>
      </c>
      <c r="F7" s="213">
        <v>0</v>
      </c>
      <c r="G7" s="213">
        <v>0</v>
      </c>
      <c r="H7" s="213">
        <v>41238.601823708232</v>
      </c>
      <c r="I7" s="213">
        <v>0</v>
      </c>
      <c r="J7" s="213">
        <v>0</v>
      </c>
      <c r="K7" s="213">
        <v>0</v>
      </c>
      <c r="L7" s="213">
        <v>0</v>
      </c>
      <c r="M7" s="213">
        <v>0</v>
      </c>
      <c r="N7" s="213">
        <v>1261.6822429906542</v>
      </c>
      <c r="O7" s="213">
        <v>0</v>
      </c>
      <c r="P7" s="213">
        <v>0</v>
      </c>
      <c r="Q7" s="213">
        <v>0</v>
      </c>
      <c r="R7" s="213">
        <v>0</v>
      </c>
      <c r="S7" s="213">
        <v>0</v>
      </c>
      <c r="T7" s="213">
        <v>0</v>
      </c>
      <c r="U7" s="213">
        <v>0</v>
      </c>
      <c r="V7" s="213">
        <v>63469.816513761492</v>
      </c>
      <c r="W7" s="213">
        <v>0</v>
      </c>
      <c r="X7" s="213">
        <v>1477.2036474164131</v>
      </c>
      <c r="Y7" s="213">
        <v>112807.44919831955</v>
      </c>
      <c r="Z7" s="213">
        <v>0</v>
      </c>
      <c r="AA7" s="213">
        <v>0</v>
      </c>
      <c r="AB7" s="213">
        <v>0</v>
      </c>
      <c r="AC7" s="213">
        <v>120000</v>
      </c>
      <c r="AD7" s="213">
        <v>0</v>
      </c>
      <c r="AE7" s="213">
        <v>0</v>
      </c>
      <c r="AF7" s="213">
        <v>0</v>
      </c>
      <c r="AG7" s="213">
        <v>68818.249148834992</v>
      </c>
      <c r="AH7" s="213">
        <v>0</v>
      </c>
      <c r="AI7" s="213">
        <v>0</v>
      </c>
      <c r="AJ7" s="213">
        <v>0</v>
      </c>
      <c r="AK7" s="213">
        <v>0</v>
      </c>
      <c r="AL7" s="213">
        <v>0</v>
      </c>
      <c r="AM7" s="213">
        <v>0</v>
      </c>
      <c r="AN7" s="213">
        <v>0</v>
      </c>
      <c r="AO7" s="213">
        <v>0</v>
      </c>
      <c r="AP7" s="213">
        <f t="shared" si="1"/>
        <v>1244970</v>
      </c>
      <c r="AQ7" s="213">
        <f t="shared" si="2"/>
        <v>220254.75342619634</v>
      </c>
      <c r="AR7" s="213">
        <f t="shared" si="3"/>
        <v>188818.24914883499</v>
      </c>
      <c r="AS7" s="213">
        <v>133426.75011017366</v>
      </c>
      <c r="AT7" s="215">
        <v>1654043.0025750312</v>
      </c>
      <c r="AU7" s="213">
        <v>1654043.0025750315</v>
      </c>
      <c r="AV7" s="213">
        <v>0</v>
      </c>
      <c r="AW7" s="213">
        <v>1465224.7534261963</v>
      </c>
      <c r="AX7" s="213">
        <v>4522.2986216857907</v>
      </c>
      <c r="AY7" s="213">
        <v>4376.7840854938277</v>
      </c>
      <c r="AZ7" s="214">
        <f t="shared" si="4"/>
        <v>3.3246907626594706E-2</v>
      </c>
      <c r="BA7" s="214">
        <v>-2.1469076265947067E-3</v>
      </c>
      <c r="BB7" s="213">
        <v>-3044.4825671260319</v>
      </c>
      <c r="BC7" s="215">
        <f t="shared" si="5"/>
        <v>1650998.5200079053</v>
      </c>
      <c r="BD7" s="215">
        <v>5095.6744444688438</v>
      </c>
      <c r="BE7" s="214">
        <v>6.06862624978739E-2</v>
      </c>
      <c r="BF7" s="213">
        <v>-10954.457926138872</v>
      </c>
      <c r="BG7" s="213">
        <f t="shared" si="6"/>
        <v>1640044.0620817665</v>
      </c>
      <c r="BH7" s="155">
        <v>1539625.2436652936</v>
      </c>
      <c r="BI7" s="138">
        <f t="shared" si="7"/>
        <v>100418.81841647299</v>
      </c>
      <c r="BJ7" s="155">
        <v>-50358.249148834992</v>
      </c>
      <c r="BK7" s="138">
        <f t="shared" si="8"/>
        <v>50060.569267637999</v>
      </c>
      <c r="BL7" s="218" t="str">
        <f t="shared" si="9"/>
        <v>Primary</v>
      </c>
      <c r="BM7" s="218"/>
      <c r="BN7" s="218"/>
      <c r="BO7" s="218"/>
      <c r="BP7" s="218"/>
    </row>
    <row r="8" spans="1:68">
      <c r="A8" s="205">
        <v>8</v>
      </c>
      <c r="B8" s="217">
        <v>101189</v>
      </c>
      <c r="C8" s="217">
        <v>3012006</v>
      </c>
      <c r="D8" s="216" t="s">
        <v>58</v>
      </c>
      <c r="E8" s="213">
        <v>2766600</v>
      </c>
      <c r="F8" s="213">
        <v>0</v>
      </c>
      <c r="G8" s="213">
        <v>0</v>
      </c>
      <c r="H8" s="213">
        <v>95857.101865136297</v>
      </c>
      <c r="I8" s="213">
        <v>0</v>
      </c>
      <c r="J8" s="213">
        <v>0</v>
      </c>
      <c r="K8" s="213">
        <v>0</v>
      </c>
      <c r="L8" s="213">
        <v>0</v>
      </c>
      <c r="M8" s="213">
        <v>0</v>
      </c>
      <c r="N8" s="213">
        <v>16227.461858529816</v>
      </c>
      <c r="O8" s="213">
        <v>1797.5034674063786</v>
      </c>
      <c r="P8" s="213">
        <v>0</v>
      </c>
      <c r="Q8" s="213">
        <v>0</v>
      </c>
      <c r="R8" s="213">
        <v>0</v>
      </c>
      <c r="S8" s="213">
        <v>0</v>
      </c>
      <c r="T8" s="213">
        <v>0</v>
      </c>
      <c r="U8" s="213">
        <v>0</v>
      </c>
      <c r="V8" s="213">
        <v>183972.4137931033</v>
      </c>
      <c r="W8" s="213">
        <v>0</v>
      </c>
      <c r="X8" s="213">
        <v>516.49928263988522</v>
      </c>
      <c r="Y8" s="213">
        <v>208691.72652576116</v>
      </c>
      <c r="Z8" s="213">
        <v>0</v>
      </c>
      <c r="AA8" s="213">
        <v>27366.364640883985</v>
      </c>
      <c r="AB8" s="213">
        <v>0</v>
      </c>
      <c r="AC8" s="213">
        <v>120000</v>
      </c>
      <c r="AD8" s="213">
        <v>0</v>
      </c>
      <c r="AE8" s="213">
        <v>0</v>
      </c>
      <c r="AF8" s="213">
        <v>0</v>
      </c>
      <c r="AG8" s="213">
        <v>106032</v>
      </c>
      <c r="AH8" s="213">
        <v>0</v>
      </c>
      <c r="AI8" s="213">
        <v>0</v>
      </c>
      <c r="AJ8" s="213">
        <v>0</v>
      </c>
      <c r="AK8" s="213">
        <v>0</v>
      </c>
      <c r="AL8" s="213">
        <v>0</v>
      </c>
      <c r="AM8" s="213">
        <v>0</v>
      </c>
      <c r="AN8" s="213">
        <v>0</v>
      </c>
      <c r="AO8" s="213">
        <v>0</v>
      </c>
      <c r="AP8" s="213">
        <f t="shared" si="1"/>
        <v>2766600</v>
      </c>
      <c r="AQ8" s="213">
        <f t="shared" si="2"/>
        <v>534429.07143346081</v>
      </c>
      <c r="AR8" s="213">
        <f t="shared" si="3"/>
        <v>226032</v>
      </c>
      <c r="AS8" s="213">
        <v>256620.27745832931</v>
      </c>
      <c r="AT8" s="215">
        <v>3527061.0714334608</v>
      </c>
      <c r="AU8" s="213">
        <v>3527061.0714334603</v>
      </c>
      <c r="AV8" s="213">
        <v>0</v>
      </c>
      <c r="AW8" s="213">
        <v>3301029.0714334608</v>
      </c>
      <c r="AX8" s="213">
        <v>4584.7625992131398</v>
      </c>
      <c r="AY8" s="213">
        <v>4651.4292658333334</v>
      </c>
      <c r="AZ8" s="214">
        <f t="shared" si="4"/>
        <v>-1.4332512182844051E-2</v>
      </c>
      <c r="BA8" s="214">
        <v>0</v>
      </c>
      <c r="BB8" s="213">
        <v>0</v>
      </c>
      <c r="BC8" s="215">
        <f t="shared" si="5"/>
        <v>3527061.0714334608</v>
      </c>
      <c r="BD8" s="215">
        <v>4898.6959325464732</v>
      </c>
      <c r="BE8" s="214">
        <v>-6.4782020535421037E-3</v>
      </c>
      <c r="BF8" s="213">
        <v>-24343.239835864159</v>
      </c>
      <c r="BG8" s="213">
        <f t="shared" si="6"/>
        <v>3502717.8315975969</v>
      </c>
      <c r="BH8" s="155">
        <v>3512475.0714334608</v>
      </c>
      <c r="BI8" s="138">
        <f t="shared" si="7"/>
        <v>-9757.239835863933</v>
      </c>
      <c r="BJ8" s="155">
        <v>-25002</v>
      </c>
      <c r="BK8" s="138">
        <f t="shared" si="8"/>
        <v>-34759.239835863933</v>
      </c>
      <c r="BL8" s="218" t="str">
        <f t="shared" si="9"/>
        <v>Primary</v>
      </c>
      <c r="BM8" s="218"/>
      <c r="BN8" s="218"/>
      <c r="BO8" s="218"/>
      <c r="BP8" s="218"/>
    </row>
    <row r="9" spans="1:68">
      <c r="A9" s="205">
        <v>9</v>
      </c>
      <c r="B9" s="217">
        <v>101192</v>
      </c>
      <c r="C9" s="217">
        <v>3012009</v>
      </c>
      <c r="D9" s="216" t="s">
        <v>57</v>
      </c>
      <c r="E9" s="213">
        <v>1836715</v>
      </c>
      <c r="F9" s="213">
        <v>0</v>
      </c>
      <c r="G9" s="213">
        <v>0</v>
      </c>
      <c r="H9" s="213">
        <v>42945.467775467776</v>
      </c>
      <c r="I9" s="213">
        <v>0</v>
      </c>
      <c r="J9" s="213">
        <v>0</v>
      </c>
      <c r="K9" s="213">
        <v>0</v>
      </c>
      <c r="L9" s="213">
        <v>0</v>
      </c>
      <c r="M9" s="213">
        <v>0</v>
      </c>
      <c r="N9" s="213">
        <v>351.47058823529471</v>
      </c>
      <c r="O9" s="213">
        <v>200.84033613445391</v>
      </c>
      <c r="P9" s="213">
        <v>0</v>
      </c>
      <c r="Q9" s="213">
        <v>0</v>
      </c>
      <c r="R9" s="213">
        <v>0</v>
      </c>
      <c r="S9" s="213">
        <v>0</v>
      </c>
      <c r="T9" s="213">
        <v>0</v>
      </c>
      <c r="U9" s="213">
        <v>0</v>
      </c>
      <c r="V9" s="213">
        <v>54980.105708245283</v>
      </c>
      <c r="W9" s="213">
        <v>0</v>
      </c>
      <c r="X9" s="213">
        <v>1987.5259875259876</v>
      </c>
      <c r="Y9" s="213">
        <v>65367.521367521389</v>
      </c>
      <c r="Z9" s="213">
        <v>0</v>
      </c>
      <c r="AA9" s="213">
        <v>0</v>
      </c>
      <c r="AB9" s="213">
        <v>0</v>
      </c>
      <c r="AC9" s="213">
        <v>120000</v>
      </c>
      <c r="AD9" s="213">
        <v>0</v>
      </c>
      <c r="AE9" s="213">
        <v>0</v>
      </c>
      <c r="AF9" s="213">
        <v>0</v>
      </c>
      <c r="AG9" s="213">
        <v>35513</v>
      </c>
      <c r="AH9" s="213">
        <v>0</v>
      </c>
      <c r="AI9" s="213">
        <v>0</v>
      </c>
      <c r="AJ9" s="213">
        <v>0</v>
      </c>
      <c r="AK9" s="213">
        <v>0</v>
      </c>
      <c r="AL9" s="213">
        <v>0</v>
      </c>
      <c r="AM9" s="213">
        <v>0</v>
      </c>
      <c r="AN9" s="213">
        <v>0</v>
      </c>
      <c r="AO9" s="213">
        <v>0</v>
      </c>
      <c r="AP9" s="213">
        <f t="shared" si="1"/>
        <v>1836715</v>
      </c>
      <c r="AQ9" s="213">
        <f t="shared" si="2"/>
        <v>165832.93176313018</v>
      </c>
      <c r="AR9" s="213">
        <f t="shared" si="3"/>
        <v>155513</v>
      </c>
      <c r="AS9" s="213">
        <v>86840.255255255281</v>
      </c>
      <c r="AT9" s="215">
        <v>2158060.9317631302</v>
      </c>
      <c r="AU9" s="213">
        <v>2158060.9317631302</v>
      </c>
      <c r="AV9" s="213">
        <v>0</v>
      </c>
      <c r="AW9" s="213">
        <v>2002547.9317631302</v>
      </c>
      <c r="AX9" s="213">
        <v>4189.4308195881385</v>
      </c>
      <c r="AY9" s="213">
        <v>4238.8002953974892</v>
      </c>
      <c r="AZ9" s="214">
        <f t="shared" si="4"/>
        <v>-1.1647039815241187E-2</v>
      </c>
      <c r="BA9" s="214">
        <v>0</v>
      </c>
      <c r="BB9" s="213">
        <v>0</v>
      </c>
      <c r="BC9" s="215">
        <f t="shared" si="5"/>
        <v>2158060.9317631302</v>
      </c>
      <c r="BD9" s="215">
        <v>4514.7718237722393</v>
      </c>
      <c r="BE9" s="214">
        <v>-1.038906662504735E-2</v>
      </c>
      <c r="BF9" s="213">
        <v>-16161.206446587596</v>
      </c>
      <c r="BG9" s="213">
        <f t="shared" si="6"/>
        <v>2141899.7253165427</v>
      </c>
      <c r="BH9" s="155">
        <v>2155764.9412332191</v>
      </c>
      <c r="BI9" s="138">
        <f t="shared" si="7"/>
        <v>-13865.215916676447</v>
      </c>
      <c r="BJ9" s="155">
        <v>-943</v>
      </c>
      <c r="BK9" s="138">
        <f t="shared" si="8"/>
        <v>-14808.215916676447</v>
      </c>
      <c r="BL9" s="218" t="str">
        <f t="shared" si="9"/>
        <v>Primary</v>
      </c>
      <c r="BM9" s="218"/>
      <c r="BN9" s="218"/>
      <c r="BO9" s="218"/>
      <c r="BP9" s="218"/>
    </row>
    <row r="10" spans="1:68">
      <c r="A10" s="205">
        <v>10</v>
      </c>
      <c r="B10" s="217">
        <v>101193</v>
      </c>
      <c r="C10" s="217">
        <v>3012010</v>
      </c>
      <c r="D10" s="216" t="s">
        <v>56</v>
      </c>
      <c r="E10" s="213">
        <v>3093212.5</v>
      </c>
      <c r="F10" s="213">
        <v>0</v>
      </c>
      <c r="G10" s="213">
        <v>0</v>
      </c>
      <c r="H10" s="213">
        <v>74535.173611111139</v>
      </c>
      <c r="I10" s="213">
        <v>0</v>
      </c>
      <c r="J10" s="213">
        <v>0</v>
      </c>
      <c r="K10" s="213">
        <v>0</v>
      </c>
      <c r="L10" s="213">
        <v>0</v>
      </c>
      <c r="M10" s="213">
        <v>0</v>
      </c>
      <c r="N10" s="213">
        <v>1494.4306930693058</v>
      </c>
      <c r="O10" s="213">
        <v>697.40099009900962</v>
      </c>
      <c r="P10" s="213">
        <v>0</v>
      </c>
      <c r="Q10" s="213">
        <v>0</v>
      </c>
      <c r="R10" s="213">
        <v>0</v>
      </c>
      <c r="S10" s="213">
        <v>0</v>
      </c>
      <c r="T10" s="213">
        <v>0</v>
      </c>
      <c r="U10" s="213">
        <v>0</v>
      </c>
      <c r="V10" s="213">
        <v>254266.79687500023</v>
      </c>
      <c r="W10" s="213">
        <v>0</v>
      </c>
      <c r="X10" s="213">
        <v>1677.0833333333333</v>
      </c>
      <c r="Y10" s="213">
        <v>212267.90381259724</v>
      </c>
      <c r="Z10" s="213">
        <v>0</v>
      </c>
      <c r="AA10" s="213">
        <v>0</v>
      </c>
      <c r="AB10" s="213">
        <v>0</v>
      </c>
      <c r="AC10" s="213">
        <v>120000</v>
      </c>
      <c r="AD10" s="213">
        <v>0</v>
      </c>
      <c r="AE10" s="213">
        <v>0</v>
      </c>
      <c r="AF10" s="213">
        <v>100000</v>
      </c>
      <c r="AG10" s="213">
        <v>133488.5</v>
      </c>
      <c r="AH10" s="213">
        <v>0</v>
      </c>
      <c r="AI10" s="213">
        <v>0</v>
      </c>
      <c r="AJ10" s="213">
        <v>0</v>
      </c>
      <c r="AK10" s="213">
        <v>0</v>
      </c>
      <c r="AL10" s="213">
        <v>0</v>
      </c>
      <c r="AM10" s="213">
        <v>0</v>
      </c>
      <c r="AN10" s="213">
        <v>0</v>
      </c>
      <c r="AO10" s="213">
        <v>0</v>
      </c>
      <c r="AP10" s="213">
        <f t="shared" si="1"/>
        <v>3093212.5</v>
      </c>
      <c r="AQ10" s="213">
        <f t="shared" si="2"/>
        <v>544938.78931521019</v>
      </c>
      <c r="AR10" s="213">
        <f t="shared" si="3"/>
        <v>353488.5</v>
      </c>
      <c r="AS10" s="213">
        <v>249535.49061815281</v>
      </c>
      <c r="AT10" s="215">
        <v>3991639.7893152102</v>
      </c>
      <c r="AU10" s="213">
        <v>3991639.7893152107</v>
      </c>
      <c r="AV10" s="213">
        <v>0</v>
      </c>
      <c r="AW10" s="213">
        <v>3738151.2893152102</v>
      </c>
      <c r="AX10" s="213">
        <v>4643.6661979070932</v>
      </c>
      <c r="AY10" s="213">
        <v>4652.7901080745341</v>
      </c>
      <c r="AZ10" s="214">
        <f t="shared" si="4"/>
        <v>-1.9609546004680416E-3</v>
      </c>
      <c r="BA10" s="214">
        <v>0</v>
      </c>
      <c r="BB10" s="213">
        <v>0</v>
      </c>
      <c r="BC10" s="215">
        <f t="shared" si="5"/>
        <v>3991639.7893152102</v>
      </c>
      <c r="BD10" s="215">
        <v>4958.5587444909443</v>
      </c>
      <c r="BE10" s="214">
        <v>-9.3014180723183237E-4</v>
      </c>
      <c r="BF10" s="213">
        <v>-27217.094538709236</v>
      </c>
      <c r="BG10" s="213">
        <f t="shared" si="6"/>
        <v>3964422.694776501</v>
      </c>
      <c r="BH10" s="155">
        <v>3953335.036990019</v>
      </c>
      <c r="BI10" s="138">
        <f t="shared" si="7"/>
        <v>11087.657786482014</v>
      </c>
      <c r="BJ10" s="155">
        <v>-3628.5</v>
      </c>
      <c r="BK10" s="138">
        <f t="shared" si="8"/>
        <v>7459.1577864820138</v>
      </c>
      <c r="BL10" s="218" t="str">
        <f t="shared" si="9"/>
        <v>Primary</v>
      </c>
      <c r="BM10" s="218"/>
      <c r="BN10" s="218"/>
      <c r="BO10" s="218"/>
      <c r="BP10" s="218"/>
    </row>
    <row r="11" spans="1:68">
      <c r="A11" s="205">
        <v>11</v>
      </c>
      <c r="B11" s="217">
        <v>101198</v>
      </c>
      <c r="C11" s="217">
        <v>3012015</v>
      </c>
      <c r="D11" s="216" t="s">
        <v>55</v>
      </c>
      <c r="E11" s="213">
        <v>3611950</v>
      </c>
      <c r="F11" s="213">
        <v>0</v>
      </c>
      <c r="G11" s="213">
        <v>0</v>
      </c>
      <c r="H11" s="213">
        <v>115475.55296856808</v>
      </c>
      <c r="I11" s="213">
        <v>0</v>
      </c>
      <c r="J11" s="213">
        <v>0</v>
      </c>
      <c r="K11" s="213">
        <v>0</v>
      </c>
      <c r="L11" s="213">
        <v>0</v>
      </c>
      <c r="M11" s="213">
        <v>0</v>
      </c>
      <c r="N11" s="213">
        <v>13493.062966915684</v>
      </c>
      <c r="O11" s="213">
        <v>2708.6446104589113</v>
      </c>
      <c r="P11" s="213">
        <v>0</v>
      </c>
      <c r="Q11" s="213">
        <v>0</v>
      </c>
      <c r="R11" s="213">
        <v>0</v>
      </c>
      <c r="S11" s="213">
        <v>0</v>
      </c>
      <c r="T11" s="213">
        <v>0</v>
      </c>
      <c r="U11" s="213">
        <v>0</v>
      </c>
      <c r="V11" s="213">
        <v>266303.77358490543</v>
      </c>
      <c r="W11" s="213">
        <v>0</v>
      </c>
      <c r="X11" s="213">
        <v>547.14784633294516</v>
      </c>
      <c r="Y11" s="213">
        <v>249573.90914504795</v>
      </c>
      <c r="Z11" s="213">
        <v>0</v>
      </c>
      <c r="AA11" s="213">
        <v>38807.999999999869</v>
      </c>
      <c r="AB11" s="213">
        <v>0</v>
      </c>
      <c r="AC11" s="213">
        <v>120000</v>
      </c>
      <c r="AD11" s="213">
        <v>0</v>
      </c>
      <c r="AE11" s="213">
        <v>0</v>
      </c>
      <c r="AF11" s="213">
        <v>100000</v>
      </c>
      <c r="AG11" s="213">
        <v>96924</v>
      </c>
      <c r="AH11" s="213">
        <v>0</v>
      </c>
      <c r="AI11" s="213">
        <v>0</v>
      </c>
      <c r="AJ11" s="213">
        <v>0</v>
      </c>
      <c r="AK11" s="213">
        <v>0</v>
      </c>
      <c r="AL11" s="213">
        <v>0</v>
      </c>
      <c r="AM11" s="213">
        <v>0</v>
      </c>
      <c r="AN11" s="213">
        <v>0</v>
      </c>
      <c r="AO11" s="213">
        <v>0</v>
      </c>
      <c r="AP11" s="213">
        <f t="shared" si="1"/>
        <v>3611950</v>
      </c>
      <c r="AQ11" s="213">
        <f t="shared" si="2"/>
        <v>686910.09112222889</v>
      </c>
      <c r="AR11" s="213">
        <f t="shared" si="3"/>
        <v>316924</v>
      </c>
      <c r="AS11" s="213">
        <v>307311.68562933197</v>
      </c>
      <c r="AT11" s="215">
        <v>4615784.0911222287</v>
      </c>
      <c r="AU11" s="213">
        <v>4615784.0911222296</v>
      </c>
      <c r="AV11" s="213">
        <v>0</v>
      </c>
      <c r="AW11" s="213">
        <v>4398860.0911222287</v>
      </c>
      <c r="AX11" s="213">
        <v>4679.6383948108814</v>
      </c>
      <c r="AY11" s="213">
        <v>4738.3416229525865</v>
      </c>
      <c r="AZ11" s="214">
        <f t="shared" si="4"/>
        <v>-1.2388981802693554E-2</v>
      </c>
      <c r="BA11" s="214">
        <v>0</v>
      </c>
      <c r="BB11" s="213">
        <v>0</v>
      </c>
      <c r="BC11" s="215">
        <f t="shared" si="5"/>
        <v>4615784.0911222287</v>
      </c>
      <c r="BD11" s="215">
        <v>4910.4086075768391</v>
      </c>
      <c r="BE11" s="214">
        <v>1.1852644969958304E-2</v>
      </c>
      <c r="BF11" s="213">
        <v>-31781.452007933764</v>
      </c>
      <c r="BG11" s="213">
        <f t="shared" si="6"/>
        <v>4584002.6391142951</v>
      </c>
      <c r="BH11" s="155">
        <v>4455039.4261291791</v>
      </c>
      <c r="BI11" s="138">
        <f t="shared" si="7"/>
        <v>128963.21298511606</v>
      </c>
      <c r="BJ11" s="155">
        <v>-110624</v>
      </c>
      <c r="BK11" s="138">
        <f t="shared" si="8"/>
        <v>18339.212985116057</v>
      </c>
      <c r="BL11" s="218" t="str">
        <f t="shared" si="9"/>
        <v>Primary</v>
      </c>
      <c r="BM11" s="218"/>
      <c r="BN11" s="218"/>
      <c r="BO11" s="218"/>
      <c r="BP11" s="218"/>
    </row>
    <row r="12" spans="1:68">
      <c r="A12" s="205">
        <v>12</v>
      </c>
      <c r="B12" s="217">
        <v>101202</v>
      </c>
      <c r="C12" s="217">
        <v>3012024</v>
      </c>
      <c r="D12" s="216" t="s">
        <v>54</v>
      </c>
      <c r="E12" s="213">
        <v>2044210</v>
      </c>
      <c r="F12" s="213">
        <v>0</v>
      </c>
      <c r="G12" s="213">
        <v>0</v>
      </c>
      <c r="H12" s="213">
        <v>52936.63366336633</v>
      </c>
      <c r="I12" s="213">
        <v>0</v>
      </c>
      <c r="J12" s="213">
        <v>0</v>
      </c>
      <c r="K12" s="213">
        <v>0</v>
      </c>
      <c r="L12" s="213">
        <v>0</v>
      </c>
      <c r="M12" s="213">
        <v>0</v>
      </c>
      <c r="N12" s="213">
        <v>949.99999999999966</v>
      </c>
      <c r="O12" s="213">
        <v>0</v>
      </c>
      <c r="P12" s="213">
        <v>0</v>
      </c>
      <c r="Q12" s="213">
        <v>0</v>
      </c>
      <c r="R12" s="213">
        <v>0</v>
      </c>
      <c r="S12" s="213">
        <v>0</v>
      </c>
      <c r="T12" s="213">
        <v>0</v>
      </c>
      <c r="U12" s="213">
        <v>0</v>
      </c>
      <c r="V12" s="213">
        <v>104197.00440528621</v>
      </c>
      <c r="W12" s="213">
        <v>0</v>
      </c>
      <c r="X12" s="213">
        <v>1053.4653465346535</v>
      </c>
      <c r="Y12" s="213">
        <v>137391.18044183971</v>
      </c>
      <c r="Z12" s="213">
        <v>0</v>
      </c>
      <c r="AA12" s="213">
        <v>16531.200000000033</v>
      </c>
      <c r="AB12" s="213">
        <v>0</v>
      </c>
      <c r="AC12" s="213">
        <v>120000</v>
      </c>
      <c r="AD12" s="213">
        <v>0</v>
      </c>
      <c r="AE12" s="213">
        <v>0</v>
      </c>
      <c r="AF12" s="213">
        <v>0</v>
      </c>
      <c r="AG12" s="213">
        <v>42205</v>
      </c>
      <c r="AH12" s="213">
        <v>0</v>
      </c>
      <c r="AI12" s="213">
        <v>0</v>
      </c>
      <c r="AJ12" s="213">
        <v>0</v>
      </c>
      <c r="AK12" s="213">
        <v>0</v>
      </c>
      <c r="AL12" s="213">
        <v>0</v>
      </c>
      <c r="AM12" s="213">
        <v>0</v>
      </c>
      <c r="AN12" s="213">
        <v>0</v>
      </c>
      <c r="AO12" s="213">
        <v>0</v>
      </c>
      <c r="AP12" s="213">
        <f t="shared" si="1"/>
        <v>2044210</v>
      </c>
      <c r="AQ12" s="213">
        <f t="shared" si="2"/>
        <v>313059.48385702691</v>
      </c>
      <c r="AR12" s="213">
        <f t="shared" si="3"/>
        <v>162205</v>
      </c>
      <c r="AS12" s="213">
        <v>163859.49727352287</v>
      </c>
      <c r="AT12" s="215">
        <v>2519474.4838570268</v>
      </c>
      <c r="AU12" s="213">
        <v>2519474.4838570268</v>
      </c>
      <c r="AV12" s="213">
        <v>0</v>
      </c>
      <c r="AW12" s="213">
        <v>2357269.4838570268</v>
      </c>
      <c r="AX12" s="213">
        <v>4430.9576764229823</v>
      </c>
      <c r="AY12" s="213">
        <v>4512.3486539473679</v>
      </c>
      <c r="AZ12" s="214">
        <f t="shared" si="4"/>
        <v>-1.8037386684024374E-2</v>
      </c>
      <c r="BA12" s="214">
        <v>3.0373866840243749E-3</v>
      </c>
      <c r="BB12" s="213">
        <v>7291.4577844731248</v>
      </c>
      <c r="BC12" s="215">
        <f t="shared" si="5"/>
        <v>2526765.9416414998</v>
      </c>
      <c r="BD12" s="215">
        <v>4749.5600406795111</v>
      </c>
      <c r="BE12" s="214">
        <v>-1.9839153615714755E-2</v>
      </c>
      <c r="BF12" s="213">
        <v>-17986.949434277409</v>
      </c>
      <c r="BG12" s="213">
        <f t="shared" si="6"/>
        <v>2508778.9922072222</v>
      </c>
      <c r="BH12" s="155">
        <v>2550139.0838570269</v>
      </c>
      <c r="BI12" s="138">
        <f t="shared" si="7"/>
        <v>-41360.09164980473</v>
      </c>
      <c r="BJ12" s="155">
        <v>15135</v>
      </c>
      <c r="BK12" s="138">
        <f t="shared" si="8"/>
        <v>-26225.09164980473</v>
      </c>
      <c r="BL12" s="218" t="str">
        <f t="shared" si="9"/>
        <v>Primary</v>
      </c>
      <c r="BM12" s="218"/>
      <c r="BN12" s="218"/>
      <c r="BO12" s="218"/>
      <c r="BP12" s="218"/>
    </row>
    <row r="13" spans="1:68">
      <c r="A13" s="205">
        <v>13</v>
      </c>
      <c r="B13" s="217">
        <v>101203</v>
      </c>
      <c r="C13" s="217">
        <v>3012030</v>
      </c>
      <c r="D13" s="216" t="s">
        <v>53</v>
      </c>
      <c r="E13" s="213">
        <v>1387142.5</v>
      </c>
      <c r="F13" s="213">
        <v>0</v>
      </c>
      <c r="G13" s="213">
        <v>0</v>
      </c>
      <c r="H13" s="213">
        <v>34600.847222222212</v>
      </c>
      <c r="I13" s="213">
        <v>0</v>
      </c>
      <c r="J13" s="213">
        <v>0</v>
      </c>
      <c r="K13" s="213">
        <v>0</v>
      </c>
      <c r="L13" s="213">
        <v>0</v>
      </c>
      <c r="M13" s="213">
        <v>0</v>
      </c>
      <c r="N13" s="213">
        <v>150.83565459610037</v>
      </c>
      <c r="O13" s="213">
        <v>1608.9136490250703</v>
      </c>
      <c r="P13" s="213">
        <v>0</v>
      </c>
      <c r="Q13" s="213">
        <v>0</v>
      </c>
      <c r="R13" s="213">
        <v>0</v>
      </c>
      <c r="S13" s="213">
        <v>0</v>
      </c>
      <c r="T13" s="213">
        <v>0</v>
      </c>
      <c r="U13" s="213">
        <v>0</v>
      </c>
      <c r="V13" s="213">
        <v>109397.63513513512</v>
      </c>
      <c r="W13" s="213">
        <v>0</v>
      </c>
      <c r="X13" s="213">
        <v>501.38888888888886</v>
      </c>
      <c r="Y13" s="213">
        <v>70888.217305270708</v>
      </c>
      <c r="Z13" s="213">
        <v>0</v>
      </c>
      <c r="AA13" s="213">
        <v>0</v>
      </c>
      <c r="AB13" s="213">
        <v>0</v>
      </c>
      <c r="AC13" s="213">
        <v>120000</v>
      </c>
      <c r="AD13" s="213">
        <v>0</v>
      </c>
      <c r="AE13" s="213">
        <v>0</v>
      </c>
      <c r="AF13" s="213">
        <v>0</v>
      </c>
      <c r="AG13" s="213">
        <v>44009</v>
      </c>
      <c r="AH13" s="213">
        <v>0</v>
      </c>
      <c r="AI13" s="213">
        <v>0</v>
      </c>
      <c r="AJ13" s="213">
        <v>0</v>
      </c>
      <c r="AK13" s="213">
        <v>0</v>
      </c>
      <c r="AL13" s="213">
        <v>0</v>
      </c>
      <c r="AM13" s="213">
        <v>0</v>
      </c>
      <c r="AN13" s="213">
        <v>0</v>
      </c>
      <c r="AO13" s="213">
        <v>0</v>
      </c>
      <c r="AP13" s="213">
        <f t="shared" si="1"/>
        <v>1387142.5</v>
      </c>
      <c r="AQ13" s="213">
        <f t="shared" si="2"/>
        <v>217147.83785513806</v>
      </c>
      <c r="AR13" s="213">
        <f t="shared" si="3"/>
        <v>164009</v>
      </c>
      <c r="AS13" s="213">
        <v>88188.640916381817</v>
      </c>
      <c r="AT13" s="215">
        <v>1768299.3378551381</v>
      </c>
      <c r="AU13" s="213">
        <v>1768299.3378551384</v>
      </c>
      <c r="AV13" s="213">
        <v>0</v>
      </c>
      <c r="AW13" s="213">
        <v>1604290.3378551381</v>
      </c>
      <c r="AX13" s="213">
        <v>4444.0175563854245</v>
      </c>
      <c r="AY13" s="213">
        <v>4043.4277695290857</v>
      </c>
      <c r="AZ13" s="214">
        <f t="shared" si="4"/>
        <v>9.9071829568750575E-2</v>
      </c>
      <c r="BA13" s="214">
        <v>-6.7971829568750572E-2</v>
      </c>
      <c r="BB13" s="213">
        <v>-99216.94514385832</v>
      </c>
      <c r="BC13" s="215">
        <f t="shared" si="5"/>
        <v>1669082.3927112799</v>
      </c>
      <c r="BD13" s="215">
        <v>4623.4969327182271</v>
      </c>
      <c r="BE13" s="214">
        <v>2.5438067322441249E-2</v>
      </c>
      <c r="BF13" s="213">
        <v>-12205.42997325967</v>
      </c>
      <c r="BG13" s="213">
        <f t="shared" si="6"/>
        <v>1656876.9627380203</v>
      </c>
      <c r="BH13" s="155">
        <v>1608833.2247865901</v>
      </c>
      <c r="BI13" s="138">
        <f t="shared" si="7"/>
        <v>48043.737951430259</v>
      </c>
      <c r="BJ13" s="155">
        <v>3991</v>
      </c>
      <c r="BK13" s="138">
        <f t="shared" si="8"/>
        <v>52034.737951430259</v>
      </c>
      <c r="BL13" s="218" t="str">
        <f t="shared" si="9"/>
        <v>Primary</v>
      </c>
      <c r="BM13" s="218"/>
      <c r="BN13" s="218"/>
      <c r="BO13" s="218"/>
      <c r="BP13" s="218"/>
    </row>
    <row r="14" spans="1:68">
      <c r="A14" s="205">
        <v>14</v>
      </c>
      <c r="B14" s="217">
        <v>101206</v>
      </c>
      <c r="C14" s="217">
        <v>3012033</v>
      </c>
      <c r="D14" s="216" t="s">
        <v>52</v>
      </c>
      <c r="E14" s="213">
        <v>3216172.5</v>
      </c>
      <c r="F14" s="213">
        <v>0</v>
      </c>
      <c r="G14" s="213">
        <v>0</v>
      </c>
      <c r="H14" s="213">
        <v>123346.83894230769</v>
      </c>
      <c r="I14" s="213">
        <v>0</v>
      </c>
      <c r="J14" s="213">
        <v>0</v>
      </c>
      <c r="K14" s="213">
        <v>0</v>
      </c>
      <c r="L14" s="213">
        <v>0</v>
      </c>
      <c r="M14" s="213">
        <v>0</v>
      </c>
      <c r="N14" s="213">
        <v>1303.1137724550897</v>
      </c>
      <c r="O14" s="213">
        <v>2205.2694610778481</v>
      </c>
      <c r="P14" s="213">
        <v>0</v>
      </c>
      <c r="Q14" s="213">
        <v>0</v>
      </c>
      <c r="R14" s="213">
        <v>0</v>
      </c>
      <c r="S14" s="213">
        <v>0</v>
      </c>
      <c r="T14" s="213">
        <v>0</v>
      </c>
      <c r="U14" s="213">
        <v>0</v>
      </c>
      <c r="V14" s="213">
        <v>107366.29189944145</v>
      </c>
      <c r="W14" s="213">
        <v>0</v>
      </c>
      <c r="X14" s="213">
        <v>2012.0192307692309</v>
      </c>
      <c r="Y14" s="213">
        <v>198540.82389533345</v>
      </c>
      <c r="Z14" s="213">
        <v>0</v>
      </c>
      <c r="AA14" s="213">
        <v>163951.19999999978</v>
      </c>
      <c r="AB14" s="213">
        <v>0</v>
      </c>
      <c r="AC14" s="213">
        <v>120000</v>
      </c>
      <c r="AD14" s="213">
        <v>0</v>
      </c>
      <c r="AE14" s="213">
        <v>0</v>
      </c>
      <c r="AF14" s="213">
        <v>0</v>
      </c>
      <c r="AG14" s="213">
        <v>46071</v>
      </c>
      <c r="AH14" s="213">
        <v>0</v>
      </c>
      <c r="AI14" s="213">
        <v>0</v>
      </c>
      <c r="AJ14" s="213">
        <v>0</v>
      </c>
      <c r="AK14" s="213">
        <v>0</v>
      </c>
      <c r="AL14" s="213">
        <v>0</v>
      </c>
      <c r="AM14" s="213">
        <v>0</v>
      </c>
      <c r="AN14" s="213">
        <v>0</v>
      </c>
      <c r="AO14" s="213">
        <v>0</v>
      </c>
      <c r="AP14" s="213">
        <f t="shared" si="1"/>
        <v>3216172.5</v>
      </c>
      <c r="AQ14" s="213">
        <f t="shared" si="2"/>
        <v>598725.55720138457</v>
      </c>
      <c r="AR14" s="213">
        <f t="shared" si="3"/>
        <v>166071</v>
      </c>
      <c r="AS14" s="213">
        <v>260214.2433664873</v>
      </c>
      <c r="AT14" s="215">
        <v>3980969.0572013846</v>
      </c>
      <c r="AU14" s="213">
        <v>3980969.0572013836</v>
      </c>
      <c r="AV14" s="213">
        <v>0</v>
      </c>
      <c r="AW14" s="213">
        <v>3814898.0572013846</v>
      </c>
      <c r="AX14" s="213">
        <v>4557.8232463576878</v>
      </c>
      <c r="AY14" s="213">
        <v>4479.3706295101556</v>
      </c>
      <c r="AZ14" s="214">
        <f t="shared" si="4"/>
        <v>1.7514205306139508E-2</v>
      </c>
      <c r="BA14" s="214">
        <v>0</v>
      </c>
      <c r="BB14" s="213">
        <v>0</v>
      </c>
      <c r="BC14" s="215">
        <f t="shared" si="5"/>
        <v>3980969.0572013846</v>
      </c>
      <c r="BD14" s="215">
        <v>4756.2354327376161</v>
      </c>
      <c r="BE14" s="214">
        <v>1.6904044897111392E-2</v>
      </c>
      <c r="BF14" s="213">
        <v>-28299.016309192088</v>
      </c>
      <c r="BG14" s="213">
        <f t="shared" si="6"/>
        <v>3952670.0408921926</v>
      </c>
      <c r="BH14" s="155">
        <v>3871101.8169451444</v>
      </c>
      <c r="BI14" s="138">
        <f t="shared" si="7"/>
        <v>81568.223947048187</v>
      </c>
      <c r="BJ14" s="155">
        <v>-511</v>
      </c>
      <c r="BK14" s="138">
        <f t="shared" si="8"/>
        <v>81057.223947048187</v>
      </c>
      <c r="BL14" s="218" t="str">
        <f t="shared" si="9"/>
        <v>Primary</v>
      </c>
      <c r="BM14" s="218"/>
      <c r="BN14" s="218"/>
      <c r="BO14" s="218"/>
      <c r="BP14" s="218"/>
    </row>
    <row r="15" spans="1:68">
      <c r="A15" s="205">
        <v>15</v>
      </c>
      <c r="B15" s="217">
        <v>101210</v>
      </c>
      <c r="C15" s="217">
        <v>3012042</v>
      </c>
      <c r="D15" s="216" t="s">
        <v>51</v>
      </c>
      <c r="E15" s="213">
        <v>1018262.5</v>
      </c>
      <c r="F15" s="213">
        <v>0</v>
      </c>
      <c r="G15" s="213">
        <v>0</v>
      </c>
      <c r="H15" s="213">
        <v>36492.49011857708</v>
      </c>
      <c r="I15" s="213">
        <v>0</v>
      </c>
      <c r="J15" s="213">
        <v>0</v>
      </c>
      <c r="K15" s="213">
        <v>0</v>
      </c>
      <c r="L15" s="213">
        <v>0</v>
      </c>
      <c r="M15" s="213">
        <v>0</v>
      </c>
      <c r="N15" s="213">
        <v>100.37878787878793</v>
      </c>
      <c r="O15" s="213">
        <v>10439.39393939394</v>
      </c>
      <c r="P15" s="213">
        <v>0</v>
      </c>
      <c r="Q15" s="213">
        <v>0</v>
      </c>
      <c r="R15" s="213">
        <v>0</v>
      </c>
      <c r="S15" s="213">
        <v>0</v>
      </c>
      <c r="T15" s="213">
        <v>0</v>
      </c>
      <c r="U15" s="213">
        <v>0</v>
      </c>
      <c r="V15" s="213">
        <v>56454.190751445138</v>
      </c>
      <c r="W15" s="213">
        <v>0</v>
      </c>
      <c r="X15" s="213">
        <v>523.71541501976287</v>
      </c>
      <c r="Y15" s="213">
        <v>108757.4359161438</v>
      </c>
      <c r="Z15" s="213">
        <v>0</v>
      </c>
      <c r="AA15" s="213">
        <v>0</v>
      </c>
      <c r="AB15" s="213">
        <v>0</v>
      </c>
      <c r="AC15" s="213">
        <v>120000</v>
      </c>
      <c r="AD15" s="213">
        <v>0</v>
      </c>
      <c r="AE15" s="213">
        <v>0</v>
      </c>
      <c r="AF15" s="213">
        <v>0</v>
      </c>
      <c r="AG15" s="213">
        <v>17194.5</v>
      </c>
      <c r="AH15" s="213">
        <v>0</v>
      </c>
      <c r="AI15" s="213">
        <v>0</v>
      </c>
      <c r="AJ15" s="213">
        <v>0</v>
      </c>
      <c r="AK15" s="213">
        <v>0</v>
      </c>
      <c r="AL15" s="213">
        <v>0</v>
      </c>
      <c r="AM15" s="213">
        <v>0</v>
      </c>
      <c r="AN15" s="213">
        <v>0</v>
      </c>
      <c r="AO15" s="213">
        <v>0</v>
      </c>
      <c r="AP15" s="213">
        <f t="shared" si="1"/>
        <v>1018262.5</v>
      </c>
      <c r="AQ15" s="213">
        <f t="shared" si="2"/>
        <v>212767.60492845852</v>
      </c>
      <c r="AR15" s="213">
        <f t="shared" si="3"/>
        <v>137194.5</v>
      </c>
      <c r="AS15" s="213">
        <v>127003.68097543235</v>
      </c>
      <c r="AT15" s="215">
        <v>1368224.6049284586</v>
      </c>
      <c r="AU15" s="213">
        <v>1368224.6049284588</v>
      </c>
      <c r="AV15" s="213">
        <v>0</v>
      </c>
      <c r="AW15" s="213">
        <v>1231030.1049284586</v>
      </c>
      <c r="AX15" s="213">
        <v>4645.3966223715415</v>
      </c>
      <c r="AY15" s="213">
        <v>4384.0826407547174</v>
      </c>
      <c r="AZ15" s="214">
        <f t="shared" si="4"/>
        <v>5.9605167837766634E-2</v>
      </c>
      <c r="BA15" s="214">
        <v>-2.8505167837766635E-2</v>
      </c>
      <c r="BB15" s="213">
        <v>-33116.788044678382</v>
      </c>
      <c r="BC15" s="215">
        <f t="shared" si="5"/>
        <v>1335107.8168837803</v>
      </c>
      <c r="BD15" s="215">
        <v>5038.1427052218123</v>
      </c>
      <c r="BE15" s="214">
        <v>2.8198802849228377E-2</v>
      </c>
      <c r="BF15" s="213">
        <v>-8959.6646618111154</v>
      </c>
      <c r="BG15" s="213">
        <f t="shared" si="6"/>
        <v>1326148.1522219691</v>
      </c>
      <c r="BH15" s="155">
        <v>1284658.8998379349</v>
      </c>
      <c r="BI15" s="138">
        <f t="shared" si="7"/>
        <v>41489.252384034218</v>
      </c>
      <c r="BJ15" s="155">
        <v>-484.5</v>
      </c>
      <c r="BK15" s="138">
        <f t="shared" si="8"/>
        <v>41004.752384034218</v>
      </c>
      <c r="BL15" s="218" t="str">
        <f t="shared" si="9"/>
        <v>Primary</v>
      </c>
      <c r="BM15" s="218"/>
      <c r="BN15" s="218"/>
      <c r="BO15" s="218"/>
      <c r="BP15" s="218"/>
    </row>
    <row r="16" spans="1:68">
      <c r="A16" s="205">
        <v>16</v>
      </c>
      <c r="B16" s="217">
        <v>101211</v>
      </c>
      <c r="C16" s="217">
        <v>3012043</v>
      </c>
      <c r="D16" s="216" t="s">
        <v>50</v>
      </c>
      <c r="E16" s="213">
        <v>1091270</v>
      </c>
      <c r="F16" s="213">
        <v>0</v>
      </c>
      <c r="G16" s="213">
        <v>0</v>
      </c>
      <c r="H16" s="213">
        <v>28049.243027888446</v>
      </c>
      <c r="I16" s="213">
        <v>0</v>
      </c>
      <c r="J16" s="213">
        <v>0</v>
      </c>
      <c r="K16" s="213">
        <v>0</v>
      </c>
      <c r="L16" s="213">
        <v>0</v>
      </c>
      <c r="M16" s="213">
        <v>0</v>
      </c>
      <c r="N16" s="213">
        <v>774.54545454545394</v>
      </c>
      <c r="O16" s="213">
        <v>309.81818181818153</v>
      </c>
      <c r="P16" s="213">
        <v>0</v>
      </c>
      <c r="Q16" s="213">
        <v>0</v>
      </c>
      <c r="R16" s="213">
        <v>0</v>
      </c>
      <c r="S16" s="213">
        <v>0</v>
      </c>
      <c r="T16" s="213">
        <v>0</v>
      </c>
      <c r="U16" s="213">
        <v>0</v>
      </c>
      <c r="V16" s="213">
        <v>71307.876106194715</v>
      </c>
      <c r="W16" s="213">
        <v>0</v>
      </c>
      <c r="X16" s="213">
        <v>1131.4741035856573</v>
      </c>
      <c r="Y16" s="213">
        <v>63684.848484848408</v>
      </c>
      <c r="Z16" s="213">
        <v>0</v>
      </c>
      <c r="AA16" s="213">
        <v>10886.399999999998</v>
      </c>
      <c r="AB16" s="213">
        <v>0</v>
      </c>
      <c r="AC16" s="213">
        <v>120000</v>
      </c>
      <c r="AD16" s="213">
        <v>0</v>
      </c>
      <c r="AE16" s="213">
        <v>0</v>
      </c>
      <c r="AF16" s="213">
        <v>0</v>
      </c>
      <c r="AG16" s="213">
        <v>14100</v>
      </c>
      <c r="AH16" s="213">
        <v>0</v>
      </c>
      <c r="AI16" s="213">
        <v>0</v>
      </c>
      <c r="AJ16" s="213">
        <v>0</v>
      </c>
      <c r="AK16" s="213">
        <v>0</v>
      </c>
      <c r="AL16" s="213">
        <v>0</v>
      </c>
      <c r="AM16" s="213">
        <v>0</v>
      </c>
      <c r="AN16" s="213">
        <v>0</v>
      </c>
      <c r="AO16" s="213">
        <v>0</v>
      </c>
      <c r="AP16" s="213">
        <f t="shared" si="1"/>
        <v>1091270</v>
      </c>
      <c r="AQ16" s="213">
        <f t="shared" si="2"/>
        <v>176144.20535888083</v>
      </c>
      <c r="AR16" s="213">
        <f t="shared" si="3"/>
        <v>134100</v>
      </c>
      <c r="AS16" s="213">
        <v>77709.469998792629</v>
      </c>
      <c r="AT16" s="215">
        <v>1401514.2053588808</v>
      </c>
      <c r="AU16" s="213">
        <v>1401514.2053588806</v>
      </c>
      <c r="AV16" s="213">
        <v>0</v>
      </c>
      <c r="AW16" s="213">
        <v>1267414.2053588808</v>
      </c>
      <c r="AX16" s="213">
        <v>4462.7260752073271</v>
      </c>
      <c r="AY16" s="213">
        <v>4593.3598781690143</v>
      </c>
      <c r="AZ16" s="214">
        <f t="shared" si="4"/>
        <v>-2.84397056678607E-2</v>
      </c>
      <c r="BA16" s="214">
        <v>1.34397056678607E-2</v>
      </c>
      <c r="BB16" s="213">
        <v>17532.286960119178</v>
      </c>
      <c r="BC16" s="215">
        <f t="shared" si="5"/>
        <v>1419046.492319</v>
      </c>
      <c r="BD16" s="215">
        <v>4996.6425785880283</v>
      </c>
      <c r="BE16" s="214">
        <v>-1.3334300040977465E-2</v>
      </c>
      <c r="BF16" s="213">
        <v>-9602.0557130353081</v>
      </c>
      <c r="BG16" s="213">
        <f t="shared" si="6"/>
        <v>1409444.4366059646</v>
      </c>
      <c r="BH16" s="155">
        <v>1423399.4053588808</v>
      </c>
      <c r="BI16" s="138">
        <f t="shared" si="7"/>
        <v>-13954.968752916204</v>
      </c>
      <c r="BJ16" s="155">
        <v>-390</v>
      </c>
      <c r="BK16" s="138">
        <f t="shared" si="8"/>
        <v>-14344.968752916204</v>
      </c>
      <c r="BL16" s="218" t="str">
        <f t="shared" si="9"/>
        <v>Primary</v>
      </c>
      <c r="BM16" s="218"/>
      <c r="BN16" s="218"/>
      <c r="BO16" s="218"/>
      <c r="BP16" s="218"/>
    </row>
    <row r="17" spans="1:68">
      <c r="A17" s="205">
        <v>17</v>
      </c>
      <c r="B17" s="217">
        <v>101212</v>
      </c>
      <c r="C17" s="217">
        <v>3012047</v>
      </c>
      <c r="D17" s="216" t="s">
        <v>98</v>
      </c>
      <c r="E17" s="213">
        <v>2797340</v>
      </c>
      <c r="F17" s="213">
        <v>0</v>
      </c>
      <c r="G17" s="213">
        <v>0</v>
      </c>
      <c r="H17" s="213">
        <v>83068.296943231442</v>
      </c>
      <c r="I17" s="213">
        <v>0</v>
      </c>
      <c r="J17" s="213">
        <v>0</v>
      </c>
      <c r="K17" s="213">
        <v>0</v>
      </c>
      <c r="L17" s="213">
        <v>0</v>
      </c>
      <c r="M17" s="213">
        <v>0</v>
      </c>
      <c r="N17" s="213">
        <v>911.26564673157111</v>
      </c>
      <c r="O17" s="213">
        <v>1518.7760778859542</v>
      </c>
      <c r="P17" s="213">
        <v>0</v>
      </c>
      <c r="Q17" s="213">
        <v>0</v>
      </c>
      <c r="R17" s="213">
        <v>0</v>
      </c>
      <c r="S17" s="213">
        <v>0</v>
      </c>
      <c r="T17" s="213">
        <v>0</v>
      </c>
      <c r="U17" s="213">
        <v>0</v>
      </c>
      <c r="V17" s="213">
        <v>77370.482315112677</v>
      </c>
      <c r="W17" s="213">
        <v>0</v>
      </c>
      <c r="X17" s="213">
        <v>529.83988355167401</v>
      </c>
      <c r="Y17" s="213">
        <v>162419.93070692924</v>
      </c>
      <c r="Z17" s="213">
        <v>0</v>
      </c>
      <c r="AA17" s="213">
        <v>151804.8000000001</v>
      </c>
      <c r="AB17" s="213">
        <v>0</v>
      </c>
      <c r="AC17" s="213">
        <v>120000</v>
      </c>
      <c r="AD17" s="213">
        <v>0</v>
      </c>
      <c r="AE17" s="213">
        <v>0</v>
      </c>
      <c r="AF17" s="213">
        <v>0</v>
      </c>
      <c r="AG17" s="213">
        <v>76181</v>
      </c>
      <c r="AH17" s="213">
        <v>0</v>
      </c>
      <c r="AI17" s="213">
        <v>0</v>
      </c>
      <c r="AJ17" s="213">
        <v>0</v>
      </c>
      <c r="AK17" s="213">
        <v>0</v>
      </c>
      <c r="AL17" s="213">
        <v>0</v>
      </c>
      <c r="AM17" s="213">
        <v>0</v>
      </c>
      <c r="AN17" s="213">
        <v>0</v>
      </c>
      <c r="AO17" s="213">
        <v>0</v>
      </c>
      <c r="AP17" s="213">
        <f t="shared" si="1"/>
        <v>2797340</v>
      </c>
      <c r="AQ17" s="213">
        <f t="shared" si="2"/>
        <v>477623.39157344267</v>
      </c>
      <c r="AR17" s="213">
        <f t="shared" si="3"/>
        <v>196181</v>
      </c>
      <c r="AS17" s="213">
        <v>203954.07917854495</v>
      </c>
      <c r="AT17" s="215">
        <v>3471144.3915734426</v>
      </c>
      <c r="AU17" s="213">
        <v>3471144.3915734431</v>
      </c>
      <c r="AV17" s="213">
        <v>0</v>
      </c>
      <c r="AW17" s="213">
        <v>3274963.3915734426</v>
      </c>
      <c r="AX17" s="213">
        <v>4498.576087326157</v>
      </c>
      <c r="AY17" s="213">
        <v>4395.9683916208787</v>
      </c>
      <c r="AZ17" s="214">
        <f t="shared" si="4"/>
        <v>2.3341317899568614E-2</v>
      </c>
      <c r="BA17" s="214">
        <v>0</v>
      </c>
      <c r="BB17" s="213">
        <v>0</v>
      </c>
      <c r="BC17" s="215">
        <f t="shared" si="5"/>
        <v>3471144.3915734426</v>
      </c>
      <c r="BD17" s="215">
        <v>4768.0554829305529</v>
      </c>
      <c r="BE17" s="214">
        <v>2.7022012378778992E-2</v>
      </c>
      <c r="BF17" s="213">
        <v>-24613.720278484874</v>
      </c>
      <c r="BG17" s="213">
        <f t="shared" si="6"/>
        <v>3446530.6712949579</v>
      </c>
      <c r="BH17" s="155">
        <v>3341813.389095467</v>
      </c>
      <c r="BI17" s="138">
        <f t="shared" si="7"/>
        <v>104717.28219949082</v>
      </c>
      <c r="BJ17" s="155">
        <v>-16631</v>
      </c>
      <c r="BK17" s="138">
        <f t="shared" si="8"/>
        <v>88086.282199490815</v>
      </c>
      <c r="BL17" s="218" t="str">
        <f t="shared" si="9"/>
        <v>Primary</v>
      </c>
      <c r="BM17" s="218"/>
      <c r="BN17" s="218"/>
      <c r="BO17" s="218"/>
      <c r="BP17" s="218"/>
    </row>
    <row r="18" spans="1:68">
      <c r="A18" s="205">
        <v>18</v>
      </c>
      <c r="B18" s="217">
        <v>101216</v>
      </c>
      <c r="C18" s="217">
        <v>3012052</v>
      </c>
      <c r="D18" s="216" t="s">
        <v>48</v>
      </c>
      <c r="E18" s="213">
        <v>1310292.5</v>
      </c>
      <c r="F18" s="213">
        <v>0</v>
      </c>
      <c r="G18" s="213">
        <v>0</v>
      </c>
      <c r="H18" s="213">
        <v>63463.888888888854</v>
      </c>
      <c r="I18" s="213">
        <v>0</v>
      </c>
      <c r="J18" s="213">
        <v>0</v>
      </c>
      <c r="K18" s="213">
        <v>0</v>
      </c>
      <c r="L18" s="213">
        <v>0</v>
      </c>
      <c r="M18" s="213">
        <v>0</v>
      </c>
      <c r="N18" s="213">
        <v>1700</v>
      </c>
      <c r="O18" s="213">
        <v>299.99999999999994</v>
      </c>
      <c r="P18" s="213">
        <v>0</v>
      </c>
      <c r="Q18" s="213">
        <v>0</v>
      </c>
      <c r="R18" s="213">
        <v>0</v>
      </c>
      <c r="S18" s="213">
        <v>0</v>
      </c>
      <c r="T18" s="213">
        <v>0</v>
      </c>
      <c r="U18" s="213">
        <v>0</v>
      </c>
      <c r="V18" s="213">
        <v>52721.035714285659</v>
      </c>
      <c r="W18" s="213">
        <v>0</v>
      </c>
      <c r="X18" s="213">
        <v>526.23456790123453</v>
      </c>
      <c r="Y18" s="213">
        <v>87758.682443236394</v>
      </c>
      <c r="Z18" s="213">
        <v>0</v>
      </c>
      <c r="AA18" s="213">
        <v>5493.5999999999603</v>
      </c>
      <c r="AB18" s="213">
        <v>0</v>
      </c>
      <c r="AC18" s="213">
        <v>120000</v>
      </c>
      <c r="AD18" s="213">
        <v>0</v>
      </c>
      <c r="AE18" s="213">
        <v>0</v>
      </c>
      <c r="AF18" s="213">
        <v>0</v>
      </c>
      <c r="AG18" s="213">
        <v>11922.25</v>
      </c>
      <c r="AH18" s="213">
        <v>0</v>
      </c>
      <c r="AI18" s="213">
        <v>0</v>
      </c>
      <c r="AJ18" s="213">
        <v>0</v>
      </c>
      <c r="AK18" s="213">
        <v>0</v>
      </c>
      <c r="AL18" s="213">
        <v>0</v>
      </c>
      <c r="AM18" s="213">
        <v>0</v>
      </c>
      <c r="AN18" s="213">
        <v>0</v>
      </c>
      <c r="AO18" s="213">
        <v>0</v>
      </c>
      <c r="AP18" s="213">
        <f t="shared" si="1"/>
        <v>1310292.5</v>
      </c>
      <c r="AQ18" s="213">
        <f t="shared" si="2"/>
        <v>211963.44161431209</v>
      </c>
      <c r="AR18" s="213">
        <f t="shared" si="3"/>
        <v>131922.25</v>
      </c>
      <c r="AS18" s="213">
        <v>119490.62688768082</v>
      </c>
      <c r="AT18" s="215">
        <v>1654178.1916143121</v>
      </c>
      <c r="AU18" s="213">
        <v>1654178.1916143121</v>
      </c>
      <c r="AV18" s="213">
        <v>0</v>
      </c>
      <c r="AW18" s="213">
        <v>1522255.9416143121</v>
      </c>
      <c r="AX18" s="213">
        <v>4464.0936704232026</v>
      </c>
      <c r="AY18" s="213">
        <v>4581.9305785923752</v>
      </c>
      <c r="AZ18" s="214">
        <f t="shared" si="4"/>
        <v>-2.5717741931693242E-2</v>
      </c>
      <c r="BA18" s="214">
        <v>1.0717741931693243E-2</v>
      </c>
      <c r="BB18" s="213">
        <v>16745.81077618786</v>
      </c>
      <c r="BC18" s="215">
        <f t="shared" si="5"/>
        <v>1670924.0023904999</v>
      </c>
      <c r="BD18" s="215">
        <v>4900.0703882419357</v>
      </c>
      <c r="BE18" s="214">
        <v>-1.3679445009803115E-2</v>
      </c>
      <c r="BF18" s="213">
        <v>-11529.228866707886</v>
      </c>
      <c r="BG18" s="213">
        <f t="shared" si="6"/>
        <v>1659394.7735237919</v>
      </c>
      <c r="BH18" s="155">
        <v>1676298.1272629718</v>
      </c>
      <c r="BI18" s="138">
        <f t="shared" si="7"/>
        <v>-16903.353739179904</v>
      </c>
      <c r="BJ18" s="155">
        <v>-262.25</v>
      </c>
      <c r="BK18" s="138">
        <f t="shared" si="8"/>
        <v>-17165.603739179904</v>
      </c>
      <c r="BL18" s="218" t="str">
        <f t="shared" si="9"/>
        <v>Primary</v>
      </c>
      <c r="BM18" s="218"/>
      <c r="BN18" s="218"/>
      <c r="BO18" s="218"/>
      <c r="BP18" s="218"/>
    </row>
    <row r="19" spans="1:68">
      <c r="A19" s="205">
        <v>19</v>
      </c>
      <c r="B19" s="217">
        <v>101219</v>
      </c>
      <c r="C19" s="217">
        <v>3012055</v>
      </c>
      <c r="D19" s="216" t="s">
        <v>47</v>
      </c>
      <c r="E19" s="213">
        <v>1786762.5</v>
      </c>
      <c r="F19" s="213">
        <v>0</v>
      </c>
      <c r="G19" s="213">
        <v>0</v>
      </c>
      <c r="H19" s="213">
        <v>53800.395033860048</v>
      </c>
      <c r="I19" s="213">
        <v>0</v>
      </c>
      <c r="J19" s="213">
        <v>0</v>
      </c>
      <c r="K19" s="213">
        <v>0</v>
      </c>
      <c r="L19" s="213">
        <v>0</v>
      </c>
      <c r="M19" s="213">
        <v>0</v>
      </c>
      <c r="N19" s="213">
        <v>200.43103448275855</v>
      </c>
      <c r="O19" s="213">
        <v>2605.6034482758623</v>
      </c>
      <c r="P19" s="213">
        <v>0</v>
      </c>
      <c r="Q19" s="213">
        <v>0</v>
      </c>
      <c r="R19" s="213">
        <v>0</v>
      </c>
      <c r="S19" s="213">
        <v>0</v>
      </c>
      <c r="T19" s="213">
        <v>0</v>
      </c>
      <c r="U19" s="213">
        <v>0</v>
      </c>
      <c r="V19" s="213">
        <v>50047.889610389611</v>
      </c>
      <c r="W19" s="213">
        <v>0</v>
      </c>
      <c r="X19" s="213">
        <v>1049.6613995485327</v>
      </c>
      <c r="Y19" s="213">
        <v>98972.477064220308</v>
      </c>
      <c r="Z19" s="213">
        <v>0</v>
      </c>
      <c r="AA19" s="213">
        <v>0</v>
      </c>
      <c r="AB19" s="213">
        <v>0</v>
      </c>
      <c r="AC19" s="213">
        <v>120000</v>
      </c>
      <c r="AD19" s="213">
        <v>0</v>
      </c>
      <c r="AE19" s="213">
        <v>0</v>
      </c>
      <c r="AF19" s="213">
        <v>0</v>
      </c>
      <c r="AG19" s="213">
        <v>55307.196654298466</v>
      </c>
      <c r="AH19" s="213">
        <v>0</v>
      </c>
      <c r="AI19" s="213">
        <v>0</v>
      </c>
      <c r="AJ19" s="213">
        <v>0</v>
      </c>
      <c r="AK19" s="213">
        <v>0</v>
      </c>
      <c r="AL19" s="213">
        <v>0</v>
      </c>
      <c r="AM19" s="213">
        <v>0</v>
      </c>
      <c r="AN19" s="213">
        <v>0</v>
      </c>
      <c r="AO19" s="213">
        <v>0</v>
      </c>
      <c r="AP19" s="213">
        <f t="shared" si="1"/>
        <v>1786762.5</v>
      </c>
      <c r="AQ19" s="213">
        <f t="shared" si="2"/>
        <v>206676.45759077714</v>
      </c>
      <c r="AR19" s="213">
        <f t="shared" si="3"/>
        <v>175307.19665429846</v>
      </c>
      <c r="AS19" s="213">
        <v>125872.67458115034</v>
      </c>
      <c r="AT19" s="215">
        <v>2168746.1542450758</v>
      </c>
      <c r="AU19" s="213">
        <v>2168746.1542450758</v>
      </c>
      <c r="AV19" s="213">
        <v>0</v>
      </c>
      <c r="AW19" s="213">
        <v>1993438.9575907772</v>
      </c>
      <c r="AX19" s="213">
        <v>4286.9655001952196</v>
      </c>
      <c r="AY19" s="213">
        <v>4376.4816292473115</v>
      </c>
      <c r="AZ19" s="214">
        <f t="shared" si="4"/>
        <v>-2.0453902617543325E-2</v>
      </c>
      <c r="BA19" s="214">
        <v>5.4539026175433256E-3</v>
      </c>
      <c r="BB19" s="213">
        <v>11099.04064522272</v>
      </c>
      <c r="BC19" s="215">
        <f t="shared" si="5"/>
        <v>2179845.1948902984</v>
      </c>
      <c r="BD19" s="215">
        <v>4687.8391287963404</v>
      </c>
      <c r="BE19" s="214">
        <v>-1.2775395552544588E-2</v>
      </c>
      <c r="BF19" s="213">
        <v>-15721.675727328937</v>
      </c>
      <c r="BG19" s="213">
        <f t="shared" si="6"/>
        <v>2164123.5191629697</v>
      </c>
      <c r="BH19" s="155">
        <v>2183780.9575907774</v>
      </c>
      <c r="BI19" s="138">
        <f t="shared" si="7"/>
        <v>-19657.438427807763</v>
      </c>
      <c r="BJ19" s="155">
        <v>-2317.1966542984665</v>
      </c>
      <c r="BK19" s="138">
        <f t="shared" si="8"/>
        <v>-21974.63508210623</v>
      </c>
      <c r="BL19" s="218" t="str">
        <f t="shared" si="9"/>
        <v>Primary</v>
      </c>
      <c r="BM19" s="218"/>
      <c r="BN19" s="218"/>
      <c r="BO19" s="218"/>
      <c r="BP19" s="218"/>
    </row>
    <row r="20" spans="1:68">
      <c r="A20" s="205">
        <v>20</v>
      </c>
      <c r="B20" s="217">
        <v>101220</v>
      </c>
      <c r="C20" s="217">
        <v>3012056</v>
      </c>
      <c r="D20" s="216" t="s">
        <v>46</v>
      </c>
      <c r="E20" s="213">
        <v>1652275</v>
      </c>
      <c r="F20" s="213">
        <v>0</v>
      </c>
      <c r="G20" s="213">
        <v>0</v>
      </c>
      <c r="H20" s="213">
        <v>64326.365795724458</v>
      </c>
      <c r="I20" s="213">
        <v>0</v>
      </c>
      <c r="J20" s="213">
        <v>0</v>
      </c>
      <c r="K20" s="213">
        <v>0</v>
      </c>
      <c r="L20" s="213">
        <v>0</v>
      </c>
      <c r="M20" s="213">
        <v>0</v>
      </c>
      <c r="N20" s="213">
        <v>1255.8411214953264</v>
      </c>
      <c r="O20" s="213">
        <v>200.93457943925225</v>
      </c>
      <c r="P20" s="213">
        <v>0</v>
      </c>
      <c r="Q20" s="213">
        <v>0</v>
      </c>
      <c r="R20" s="213">
        <v>0</v>
      </c>
      <c r="S20" s="213">
        <v>0</v>
      </c>
      <c r="T20" s="213">
        <v>0</v>
      </c>
      <c r="U20" s="213">
        <v>0</v>
      </c>
      <c r="V20" s="213">
        <v>75742.955801105069</v>
      </c>
      <c r="W20" s="213">
        <v>0</v>
      </c>
      <c r="X20" s="213">
        <v>1021.3776722090262</v>
      </c>
      <c r="Y20" s="213">
        <v>109808.8102777993</v>
      </c>
      <c r="Z20" s="213">
        <v>0</v>
      </c>
      <c r="AA20" s="213">
        <v>13104.000000000051</v>
      </c>
      <c r="AB20" s="213">
        <v>0</v>
      </c>
      <c r="AC20" s="213">
        <v>120000</v>
      </c>
      <c r="AD20" s="213">
        <v>0</v>
      </c>
      <c r="AE20" s="213">
        <v>0</v>
      </c>
      <c r="AF20" s="213">
        <v>0</v>
      </c>
      <c r="AG20" s="213">
        <v>33647</v>
      </c>
      <c r="AH20" s="213">
        <v>0</v>
      </c>
      <c r="AI20" s="213">
        <v>0</v>
      </c>
      <c r="AJ20" s="213">
        <v>0</v>
      </c>
      <c r="AK20" s="213">
        <v>0</v>
      </c>
      <c r="AL20" s="213">
        <v>0</v>
      </c>
      <c r="AM20" s="213">
        <v>0</v>
      </c>
      <c r="AN20" s="213">
        <v>0</v>
      </c>
      <c r="AO20" s="213">
        <v>0</v>
      </c>
      <c r="AP20" s="213">
        <f t="shared" si="1"/>
        <v>1652275</v>
      </c>
      <c r="AQ20" s="213">
        <f t="shared" si="2"/>
        <v>265460.28524777247</v>
      </c>
      <c r="AR20" s="213">
        <f t="shared" si="3"/>
        <v>153647</v>
      </c>
      <c r="AS20" s="213">
        <v>141971.99317566154</v>
      </c>
      <c r="AT20" s="215">
        <v>2071382.2852477725</v>
      </c>
      <c r="AU20" s="213">
        <v>2071382.2852477725</v>
      </c>
      <c r="AV20" s="213">
        <v>0</v>
      </c>
      <c r="AW20" s="213">
        <v>1917735.2852477725</v>
      </c>
      <c r="AX20" s="213">
        <v>4459.8495005762152</v>
      </c>
      <c r="AY20" s="213">
        <v>4518.0953839534886</v>
      </c>
      <c r="AZ20" s="214">
        <f t="shared" si="4"/>
        <v>-1.289168962305225E-2</v>
      </c>
      <c r="BA20" s="214">
        <v>0</v>
      </c>
      <c r="BB20" s="213">
        <v>0</v>
      </c>
      <c r="BC20" s="215">
        <f t="shared" si="5"/>
        <v>2071382.2852477725</v>
      </c>
      <c r="BD20" s="215">
        <v>4817.168105227378</v>
      </c>
      <c r="BE20" s="214">
        <v>-1.0239209225111789E-2</v>
      </c>
      <c r="BF20" s="213">
        <v>-14538.323790863318</v>
      </c>
      <c r="BG20" s="213">
        <f t="shared" si="6"/>
        <v>2056843.9614569091</v>
      </c>
      <c r="BH20" s="155">
        <v>2070365.0151262821</v>
      </c>
      <c r="BI20" s="138">
        <f t="shared" si="7"/>
        <v>-13521.053669373039</v>
      </c>
      <c r="BJ20" s="155">
        <v>-3617</v>
      </c>
      <c r="BK20" s="138">
        <f t="shared" si="8"/>
        <v>-17138.053669373039</v>
      </c>
      <c r="BL20" s="218" t="str">
        <f t="shared" si="9"/>
        <v>Primary</v>
      </c>
      <c r="BM20" s="218"/>
      <c r="BN20" s="218"/>
      <c r="BO20" s="218"/>
      <c r="BP20" s="218"/>
    </row>
    <row r="21" spans="1:68">
      <c r="A21" s="205">
        <v>21</v>
      </c>
      <c r="B21" s="217">
        <v>101222</v>
      </c>
      <c r="C21" s="217">
        <v>3012059</v>
      </c>
      <c r="D21" s="216" t="s">
        <v>45</v>
      </c>
      <c r="E21" s="213">
        <v>3319920</v>
      </c>
      <c r="F21" s="213">
        <v>0</v>
      </c>
      <c r="G21" s="213">
        <v>0</v>
      </c>
      <c r="H21" s="213">
        <v>111144.95999999995</v>
      </c>
      <c r="I21" s="213">
        <v>0</v>
      </c>
      <c r="J21" s="213">
        <v>0</v>
      </c>
      <c r="K21" s="213">
        <v>0</v>
      </c>
      <c r="L21" s="213">
        <v>0</v>
      </c>
      <c r="M21" s="213">
        <v>0</v>
      </c>
      <c r="N21" s="213">
        <v>1155.3488372093011</v>
      </c>
      <c r="O21" s="213">
        <v>1205.5813953488353</v>
      </c>
      <c r="P21" s="213">
        <v>0</v>
      </c>
      <c r="Q21" s="213">
        <v>0</v>
      </c>
      <c r="R21" s="213">
        <v>0</v>
      </c>
      <c r="S21" s="213">
        <v>0</v>
      </c>
      <c r="T21" s="213">
        <v>0</v>
      </c>
      <c r="U21" s="213">
        <v>0</v>
      </c>
      <c r="V21" s="213">
        <v>168479.99999999983</v>
      </c>
      <c r="W21" s="213">
        <v>0</v>
      </c>
      <c r="X21" s="213">
        <v>576</v>
      </c>
      <c r="Y21" s="213">
        <v>167030.60060061869</v>
      </c>
      <c r="Z21" s="213">
        <v>0</v>
      </c>
      <c r="AA21" s="213">
        <v>35078.400000000191</v>
      </c>
      <c r="AB21" s="213">
        <v>0</v>
      </c>
      <c r="AC21" s="213">
        <v>120000</v>
      </c>
      <c r="AD21" s="213">
        <v>0</v>
      </c>
      <c r="AE21" s="213">
        <v>0</v>
      </c>
      <c r="AF21" s="213">
        <v>100000</v>
      </c>
      <c r="AG21" s="213">
        <v>67693.5</v>
      </c>
      <c r="AH21" s="213">
        <v>0</v>
      </c>
      <c r="AI21" s="213">
        <v>0</v>
      </c>
      <c r="AJ21" s="213">
        <v>0</v>
      </c>
      <c r="AK21" s="213">
        <v>0</v>
      </c>
      <c r="AL21" s="213">
        <v>0</v>
      </c>
      <c r="AM21" s="213">
        <v>0</v>
      </c>
      <c r="AN21" s="213">
        <v>0</v>
      </c>
      <c r="AO21" s="213">
        <v>0</v>
      </c>
      <c r="AP21" s="213">
        <f t="shared" si="1"/>
        <v>3319920</v>
      </c>
      <c r="AQ21" s="213">
        <f t="shared" si="2"/>
        <v>484670.89083317679</v>
      </c>
      <c r="AR21" s="213">
        <f t="shared" si="3"/>
        <v>287693.5</v>
      </c>
      <c r="AS21" s="213">
        <v>222603.08060061868</v>
      </c>
      <c r="AT21" s="215">
        <v>4092284.3908331767</v>
      </c>
      <c r="AU21" s="213">
        <v>4092284.3908331776</v>
      </c>
      <c r="AV21" s="213">
        <v>0</v>
      </c>
      <c r="AW21" s="213">
        <v>3904590.8908331767</v>
      </c>
      <c r="AX21" s="213">
        <v>4519.2024199458065</v>
      </c>
      <c r="AY21" s="213">
        <v>4578.9246421296302</v>
      </c>
      <c r="AZ21" s="214">
        <f t="shared" si="4"/>
        <v>-1.3042848889526016E-2</v>
      </c>
      <c r="BA21" s="214">
        <v>0</v>
      </c>
      <c r="BB21" s="213">
        <v>0</v>
      </c>
      <c r="BC21" s="215">
        <f t="shared" si="5"/>
        <v>4092284.3908331767</v>
      </c>
      <c r="BD21" s="215">
        <v>4736.4402671680282</v>
      </c>
      <c r="BE21" s="214">
        <v>-1.0387907524901929E-2</v>
      </c>
      <c r="BF21" s="213">
        <v>-29211.887803036992</v>
      </c>
      <c r="BG21" s="213">
        <f t="shared" si="6"/>
        <v>4063072.5030301395</v>
      </c>
      <c r="BH21" s="155">
        <v>4090140.0908331769</v>
      </c>
      <c r="BI21" s="138">
        <f t="shared" si="7"/>
        <v>-27067.587803037371</v>
      </c>
      <c r="BJ21" s="155">
        <v>-8643.5</v>
      </c>
      <c r="BK21" s="138">
        <f t="shared" si="8"/>
        <v>-35711.087803037371</v>
      </c>
      <c r="BL21" s="218" t="str">
        <f t="shared" si="9"/>
        <v>Primary</v>
      </c>
      <c r="BM21" s="218"/>
      <c r="BN21" s="218"/>
      <c r="BO21" s="218"/>
      <c r="BP21" s="218"/>
    </row>
    <row r="22" spans="1:68">
      <c r="A22" s="205">
        <v>22</v>
      </c>
      <c r="B22" s="217">
        <v>101223</v>
      </c>
      <c r="C22" s="217">
        <v>3012060</v>
      </c>
      <c r="D22" s="216" t="s">
        <v>44</v>
      </c>
      <c r="E22" s="213">
        <v>926042.5</v>
      </c>
      <c r="F22" s="213">
        <v>0</v>
      </c>
      <c r="G22" s="213">
        <v>0</v>
      </c>
      <c r="H22" s="213">
        <v>28475</v>
      </c>
      <c r="I22" s="213">
        <v>0</v>
      </c>
      <c r="J22" s="213">
        <v>0</v>
      </c>
      <c r="K22" s="213">
        <v>0</v>
      </c>
      <c r="L22" s="213">
        <v>0</v>
      </c>
      <c r="M22" s="213">
        <v>0</v>
      </c>
      <c r="N22" s="213">
        <v>2008.3333333333371</v>
      </c>
      <c r="O22" s="213">
        <v>0</v>
      </c>
      <c r="P22" s="213">
        <v>0</v>
      </c>
      <c r="Q22" s="213">
        <v>0</v>
      </c>
      <c r="R22" s="213">
        <v>0</v>
      </c>
      <c r="S22" s="213">
        <v>0</v>
      </c>
      <c r="T22" s="213">
        <v>0</v>
      </c>
      <c r="U22" s="213">
        <v>0</v>
      </c>
      <c r="V22" s="213">
        <v>65676.242236024817</v>
      </c>
      <c r="W22" s="213">
        <v>0</v>
      </c>
      <c r="X22" s="213">
        <v>0</v>
      </c>
      <c r="Y22" s="213">
        <v>83663.323374479165</v>
      </c>
      <c r="Z22" s="213">
        <v>0</v>
      </c>
      <c r="AA22" s="213">
        <v>0</v>
      </c>
      <c r="AB22" s="213">
        <v>0</v>
      </c>
      <c r="AC22" s="213">
        <v>120000</v>
      </c>
      <c r="AD22" s="213">
        <v>0</v>
      </c>
      <c r="AE22" s="213">
        <v>0</v>
      </c>
      <c r="AF22" s="213">
        <v>0</v>
      </c>
      <c r="AG22" s="213">
        <v>17070</v>
      </c>
      <c r="AH22" s="213">
        <v>0</v>
      </c>
      <c r="AI22" s="213">
        <v>0</v>
      </c>
      <c r="AJ22" s="213">
        <v>0</v>
      </c>
      <c r="AK22" s="213">
        <v>0</v>
      </c>
      <c r="AL22" s="213">
        <v>0</v>
      </c>
      <c r="AM22" s="213">
        <v>0</v>
      </c>
      <c r="AN22" s="213">
        <v>0</v>
      </c>
      <c r="AO22" s="213">
        <v>0</v>
      </c>
      <c r="AP22" s="213">
        <f t="shared" si="1"/>
        <v>926042.5</v>
      </c>
      <c r="AQ22" s="213">
        <f t="shared" si="2"/>
        <v>179822.89894383732</v>
      </c>
      <c r="AR22" s="213">
        <f t="shared" si="3"/>
        <v>137070</v>
      </c>
      <c r="AS22" s="213">
        <v>97900.823374479165</v>
      </c>
      <c r="AT22" s="215">
        <v>1242935.3989438373</v>
      </c>
      <c r="AU22" s="213">
        <v>1242935.3989438373</v>
      </c>
      <c r="AV22" s="213">
        <v>0</v>
      </c>
      <c r="AW22" s="213">
        <v>1105865.3989438373</v>
      </c>
      <c r="AX22" s="213">
        <v>4588.6531076507772</v>
      </c>
      <c r="AY22" s="213">
        <v>4457.93016473029</v>
      </c>
      <c r="AZ22" s="214">
        <f t="shared" si="4"/>
        <v>2.9323685676981903E-2</v>
      </c>
      <c r="BA22" s="214">
        <v>0</v>
      </c>
      <c r="BB22" s="213">
        <v>0</v>
      </c>
      <c r="BC22" s="215">
        <f t="shared" si="5"/>
        <v>1242935.3989438373</v>
      </c>
      <c r="BD22" s="215">
        <v>5157.408294372769</v>
      </c>
      <c r="BE22" s="214">
        <v>2.64124847013949E-2</v>
      </c>
      <c r="BF22" s="213">
        <v>-8148.2233339489758</v>
      </c>
      <c r="BG22" s="213">
        <f t="shared" si="6"/>
        <v>1234787.1756098883</v>
      </c>
      <c r="BH22" s="155">
        <v>1198370.9696937834</v>
      </c>
      <c r="BI22" s="138">
        <f t="shared" si="7"/>
        <v>36416.205916104838</v>
      </c>
      <c r="BJ22" s="155">
        <v>-480</v>
      </c>
      <c r="BK22" s="138">
        <f t="shared" si="8"/>
        <v>35936.205916104838</v>
      </c>
      <c r="BL22" s="218" t="str">
        <f t="shared" si="9"/>
        <v>Primary</v>
      </c>
      <c r="BM22" s="218"/>
      <c r="BN22" s="218"/>
      <c r="BO22" s="218"/>
      <c r="BP22" s="218"/>
    </row>
    <row r="23" spans="1:68">
      <c r="A23" s="205">
        <v>23</v>
      </c>
      <c r="B23" s="217">
        <v>101224</v>
      </c>
      <c r="C23" s="217">
        <v>3012061</v>
      </c>
      <c r="D23" s="216" t="s">
        <v>43</v>
      </c>
      <c r="E23" s="213">
        <v>1306450</v>
      </c>
      <c r="F23" s="213">
        <v>0</v>
      </c>
      <c r="G23" s="213">
        <v>0</v>
      </c>
      <c r="H23" s="213">
        <v>62791.025641025648</v>
      </c>
      <c r="I23" s="213">
        <v>0</v>
      </c>
      <c r="J23" s="213">
        <v>0</v>
      </c>
      <c r="K23" s="213">
        <v>0</v>
      </c>
      <c r="L23" s="213">
        <v>0</v>
      </c>
      <c r="M23" s="213">
        <v>0</v>
      </c>
      <c r="N23" s="213">
        <v>251.47928994082801</v>
      </c>
      <c r="O23" s="213">
        <v>9757.3964497041397</v>
      </c>
      <c r="P23" s="213">
        <v>0</v>
      </c>
      <c r="Q23" s="213">
        <v>0</v>
      </c>
      <c r="R23" s="213">
        <v>0</v>
      </c>
      <c r="S23" s="213">
        <v>0</v>
      </c>
      <c r="T23" s="213">
        <v>0</v>
      </c>
      <c r="U23" s="213">
        <v>0</v>
      </c>
      <c r="V23" s="213">
        <v>20067.062314540151</v>
      </c>
      <c r="W23" s="213">
        <v>0</v>
      </c>
      <c r="X23" s="213">
        <v>0</v>
      </c>
      <c r="Y23" s="213">
        <v>66589.211618257337</v>
      </c>
      <c r="Z23" s="213">
        <v>0</v>
      </c>
      <c r="AA23" s="213">
        <v>0</v>
      </c>
      <c r="AB23" s="213">
        <v>0</v>
      </c>
      <c r="AC23" s="213">
        <v>120000</v>
      </c>
      <c r="AD23" s="213">
        <v>0</v>
      </c>
      <c r="AE23" s="213">
        <v>0</v>
      </c>
      <c r="AF23" s="213">
        <v>0</v>
      </c>
      <c r="AG23" s="213">
        <v>16328</v>
      </c>
      <c r="AH23" s="213">
        <v>0</v>
      </c>
      <c r="AI23" s="213">
        <v>0</v>
      </c>
      <c r="AJ23" s="213">
        <v>0</v>
      </c>
      <c r="AK23" s="213">
        <v>0</v>
      </c>
      <c r="AL23" s="213">
        <v>0</v>
      </c>
      <c r="AM23" s="213">
        <v>0</v>
      </c>
      <c r="AN23" s="213">
        <v>0</v>
      </c>
      <c r="AO23" s="213">
        <v>0</v>
      </c>
      <c r="AP23" s="213">
        <f t="shared" si="1"/>
        <v>1306450</v>
      </c>
      <c r="AQ23" s="213">
        <f t="shared" si="2"/>
        <v>159456.17531346809</v>
      </c>
      <c r="AR23" s="213">
        <f t="shared" si="3"/>
        <v>136328</v>
      </c>
      <c r="AS23" s="213">
        <v>97984.724438770165</v>
      </c>
      <c r="AT23" s="215">
        <v>1602234.1753134681</v>
      </c>
      <c r="AU23" s="213">
        <v>1602234.1753134681</v>
      </c>
      <c r="AV23" s="213">
        <v>0</v>
      </c>
      <c r="AW23" s="213">
        <v>1465906.1753134681</v>
      </c>
      <c r="AX23" s="213">
        <v>4311.4887509219652</v>
      </c>
      <c r="AY23" s="213">
        <v>4424.7240449999999</v>
      </c>
      <c r="AZ23" s="214">
        <f t="shared" si="4"/>
        <v>-2.5591492921686762E-2</v>
      </c>
      <c r="BA23" s="214">
        <v>1.0591492921686763E-2</v>
      </c>
      <c r="BB23" s="213">
        <v>15933.907357031803</v>
      </c>
      <c r="BC23" s="215">
        <f t="shared" si="5"/>
        <v>1618168.0826704998</v>
      </c>
      <c r="BD23" s="215">
        <v>4759.3178902073523</v>
      </c>
      <c r="BE23" s="214">
        <v>-1.3478274550599134E-2</v>
      </c>
      <c r="BF23" s="213">
        <v>-11495.418811380297</v>
      </c>
      <c r="BG23" s="213">
        <f t="shared" si="6"/>
        <v>1606672.6638591194</v>
      </c>
      <c r="BH23" s="155">
        <v>1622528.1753134681</v>
      </c>
      <c r="BI23" s="138">
        <f t="shared" si="7"/>
        <v>-15855.511454348685</v>
      </c>
      <c r="BJ23" s="155">
        <v>-458</v>
      </c>
      <c r="BK23" s="138">
        <f t="shared" si="8"/>
        <v>-16313.511454348685</v>
      </c>
      <c r="BL23" s="218" t="str">
        <f t="shared" si="9"/>
        <v>Primary</v>
      </c>
      <c r="BM23" s="218"/>
      <c r="BN23" s="218"/>
      <c r="BO23" s="218"/>
      <c r="BP23" s="218"/>
    </row>
    <row r="24" spans="1:68">
      <c r="A24" s="205">
        <v>24</v>
      </c>
      <c r="B24" s="217">
        <v>101225</v>
      </c>
      <c r="C24" s="217">
        <v>3012062</v>
      </c>
      <c r="D24" s="216" t="s">
        <v>42</v>
      </c>
      <c r="E24" s="213">
        <v>1663802.5</v>
      </c>
      <c r="F24" s="213">
        <v>0</v>
      </c>
      <c r="G24" s="213">
        <v>0</v>
      </c>
      <c r="H24" s="213">
        <v>91056.423357664229</v>
      </c>
      <c r="I24" s="213">
        <v>0</v>
      </c>
      <c r="J24" s="213">
        <v>0</v>
      </c>
      <c r="K24" s="213">
        <v>0</v>
      </c>
      <c r="L24" s="213">
        <v>0</v>
      </c>
      <c r="M24" s="213">
        <v>0</v>
      </c>
      <c r="N24" s="213">
        <v>11700.000000000005</v>
      </c>
      <c r="O24" s="213">
        <v>199.99999999999991</v>
      </c>
      <c r="P24" s="213">
        <v>0</v>
      </c>
      <c r="Q24" s="213">
        <v>0</v>
      </c>
      <c r="R24" s="213">
        <v>0</v>
      </c>
      <c r="S24" s="213">
        <v>0</v>
      </c>
      <c r="T24" s="213">
        <v>0</v>
      </c>
      <c r="U24" s="213">
        <v>0</v>
      </c>
      <c r="V24" s="213">
        <v>56159.999999999884</v>
      </c>
      <c r="W24" s="213">
        <v>0</v>
      </c>
      <c r="X24" s="213">
        <v>1053.5279805352798</v>
      </c>
      <c r="Y24" s="213">
        <v>62058.631921824199</v>
      </c>
      <c r="Z24" s="213">
        <v>0</v>
      </c>
      <c r="AA24" s="213">
        <v>3376.7999999999915</v>
      </c>
      <c r="AB24" s="213">
        <v>0</v>
      </c>
      <c r="AC24" s="213">
        <v>120000</v>
      </c>
      <c r="AD24" s="213">
        <v>0</v>
      </c>
      <c r="AE24" s="213">
        <v>0</v>
      </c>
      <c r="AF24" s="213">
        <v>0</v>
      </c>
      <c r="AG24" s="213">
        <v>18421.5</v>
      </c>
      <c r="AH24" s="213">
        <v>0</v>
      </c>
      <c r="AI24" s="213">
        <v>0</v>
      </c>
      <c r="AJ24" s="213">
        <v>0</v>
      </c>
      <c r="AK24" s="213">
        <v>0</v>
      </c>
      <c r="AL24" s="213">
        <v>0</v>
      </c>
      <c r="AM24" s="213">
        <v>0</v>
      </c>
      <c r="AN24" s="213">
        <v>0</v>
      </c>
      <c r="AO24" s="213">
        <v>0</v>
      </c>
      <c r="AP24" s="213">
        <f t="shared" si="1"/>
        <v>1663802.5</v>
      </c>
      <c r="AQ24" s="213">
        <f t="shared" si="2"/>
        <v>225605.38326002361</v>
      </c>
      <c r="AR24" s="213">
        <f t="shared" si="3"/>
        <v>138421.5</v>
      </c>
      <c r="AS24" s="213">
        <v>107586.84360065631</v>
      </c>
      <c r="AT24" s="215">
        <v>2027829.3832600235</v>
      </c>
      <c r="AU24" s="213">
        <v>2027829.3832600238</v>
      </c>
      <c r="AV24" s="213">
        <v>0</v>
      </c>
      <c r="AW24" s="213">
        <v>1889407.8832600235</v>
      </c>
      <c r="AX24" s="213">
        <v>4363.5285987529414</v>
      </c>
      <c r="AY24" s="213">
        <v>4426.8962588914546</v>
      </c>
      <c r="AZ24" s="214">
        <f t="shared" si="4"/>
        <v>-1.4314241046701462E-2</v>
      </c>
      <c r="BA24" s="214">
        <v>0</v>
      </c>
      <c r="BB24" s="213">
        <v>0</v>
      </c>
      <c r="BC24" s="215">
        <f t="shared" si="5"/>
        <v>2027829.3832600235</v>
      </c>
      <c r="BD24" s="215">
        <v>4683.2087373210707</v>
      </c>
      <c r="BE24" s="214">
        <v>-1.3109373909202082E-2</v>
      </c>
      <c r="BF24" s="213">
        <v>-14639.753956846085</v>
      </c>
      <c r="BG24" s="213">
        <f t="shared" si="6"/>
        <v>2013189.6293031774</v>
      </c>
      <c r="BH24" s="155">
        <v>2032163.4800884621</v>
      </c>
      <c r="BI24" s="138">
        <f t="shared" si="7"/>
        <v>-18973.850785284769</v>
      </c>
      <c r="BJ24" s="155">
        <v>-501.5</v>
      </c>
      <c r="BK24" s="138">
        <f t="shared" si="8"/>
        <v>-19475.350785284769</v>
      </c>
      <c r="BL24" s="218" t="str">
        <f t="shared" si="9"/>
        <v>Primary</v>
      </c>
      <c r="BM24" s="218"/>
      <c r="BN24" s="218"/>
      <c r="BO24" s="218"/>
      <c r="BP24" s="218"/>
    </row>
    <row r="25" spans="1:68">
      <c r="A25" s="205">
        <v>25</v>
      </c>
      <c r="B25" s="217">
        <v>101226</v>
      </c>
      <c r="C25" s="217">
        <v>3012063</v>
      </c>
      <c r="D25" s="216" t="s">
        <v>41</v>
      </c>
      <c r="E25" s="213">
        <v>3427510</v>
      </c>
      <c r="F25" s="213">
        <v>0</v>
      </c>
      <c r="G25" s="213">
        <v>0</v>
      </c>
      <c r="H25" s="213">
        <v>164422.48803827737</v>
      </c>
      <c r="I25" s="213">
        <v>0</v>
      </c>
      <c r="J25" s="213">
        <v>0</v>
      </c>
      <c r="K25" s="213">
        <v>0</v>
      </c>
      <c r="L25" s="213">
        <v>0</v>
      </c>
      <c r="M25" s="213">
        <v>0</v>
      </c>
      <c r="N25" s="213">
        <v>5568.7289088863881</v>
      </c>
      <c r="O25" s="213">
        <v>15752.980877390353</v>
      </c>
      <c r="P25" s="213">
        <v>0</v>
      </c>
      <c r="Q25" s="213">
        <v>0</v>
      </c>
      <c r="R25" s="213">
        <v>0</v>
      </c>
      <c r="S25" s="213">
        <v>0</v>
      </c>
      <c r="T25" s="213">
        <v>0</v>
      </c>
      <c r="U25" s="213">
        <v>0</v>
      </c>
      <c r="V25" s="213">
        <v>121804.13793103449</v>
      </c>
      <c r="W25" s="213">
        <v>0</v>
      </c>
      <c r="X25" s="213">
        <v>9069.377990430623</v>
      </c>
      <c r="Y25" s="213">
        <v>241531.93861478253</v>
      </c>
      <c r="Z25" s="213">
        <v>0</v>
      </c>
      <c r="AA25" s="213">
        <v>167227.20000000022</v>
      </c>
      <c r="AB25" s="213">
        <v>0</v>
      </c>
      <c r="AC25" s="213">
        <v>120000</v>
      </c>
      <c r="AD25" s="213">
        <v>0</v>
      </c>
      <c r="AE25" s="213">
        <v>0</v>
      </c>
      <c r="AF25" s="213">
        <v>0</v>
      </c>
      <c r="AG25" s="213">
        <v>42150</v>
      </c>
      <c r="AH25" s="213">
        <v>0</v>
      </c>
      <c r="AI25" s="213">
        <v>0</v>
      </c>
      <c r="AJ25" s="213">
        <v>0</v>
      </c>
      <c r="AK25" s="213">
        <v>0</v>
      </c>
      <c r="AL25" s="213">
        <v>0</v>
      </c>
      <c r="AM25" s="213">
        <v>0</v>
      </c>
      <c r="AN25" s="213">
        <v>0</v>
      </c>
      <c r="AO25" s="213">
        <v>0</v>
      </c>
      <c r="AP25" s="213">
        <f t="shared" si="1"/>
        <v>3427510</v>
      </c>
      <c r="AQ25" s="213">
        <f t="shared" si="2"/>
        <v>725376.852360802</v>
      </c>
      <c r="AR25" s="213">
        <f t="shared" si="3"/>
        <v>162150</v>
      </c>
      <c r="AS25" s="213">
        <v>323743.18263392121</v>
      </c>
      <c r="AT25" s="215">
        <v>4315036.8523608018</v>
      </c>
      <c r="AU25" s="213">
        <v>4315036.8523608008</v>
      </c>
      <c r="AV25" s="213">
        <v>0</v>
      </c>
      <c r="AW25" s="213">
        <v>4152886.8523608018</v>
      </c>
      <c r="AX25" s="213">
        <v>4655.7027492834104</v>
      </c>
      <c r="AY25" s="213">
        <v>4714.3350363228701</v>
      </c>
      <c r="AZ25" s="214">
        <f t="shared" si="4"/>
        <v>-1.2437021677015183E-2</v>
      </c>
      <c r="BA25" s="214">
        <v>0</v>
      </c>
      <c r="BB25" s="213">
        <v>0</v>
      </c>
      <c r="BC25" s="215">
        <f t="shared" si="5"/>
        <v>4315036.8523608018</v>
      </c>
      <c r="BD25" s="215">
        <v>4837.4852604941725</v>
      </c>
      <c r="BE25" s="214">
        <v>-1.1884760827414964E-2</v>
      </c>
      <c r="BF25" s="213">
        <v>-30158.569352209488</v>
      </c>
      <c r="BG25" s="213">
        <f t="shared" si="6"/>
        <v>4284878.2830085922</v>
      </c>
      <c r="BH25" s="155">
        <v>4320374.4523608014</v>
      </c>
      <c r="BI25" s="138">
        <f t="shared" si="7"/>
        <v>-35496.169352209195</v>
      </c>
      <c r="BJ25" s="155">
        <v>-400</v>
      </c>
      <c r="BK25" s="138">
        <f t="shared" si="8"/>
        <v>-35896.169352209195</v>
      </c>
      <c r="BL25" s="218" t="str">
        <f t="shared" si="9"/>
        <v>Primary</v>
      </c>
      <c r="BM25" s="218"/>
      <c r="BN25" s="218"/>
      <c r="BO25" s="218"/>
      <c r="BP25" s="218"/>
    </row>
    <row r="26" spans="1:68">
      <c r="A26" s="205">
        <v>26</v>
      </c>
      <c r="B26" s="217">
        <v>101227</v>
      </c>
      <c r="C26" s="217">
        <v>3012064</v>
      </c>
      <c r="D26" s="216" t="s">
        <v>40</v>
      </c>
      <c r="E26" s="213">
        <v>1936620</v>
      </c>
      <c r="F26" s="213">
        <v>0</v>
      </c>
      <c r="G26" s="213">
        <v>0</v>
      </c>
      <c r="H26" s="213">
        <v>76285.310492505363</v>
      </c>
      <c r="I26" s="213">
        <v>0</v>
      </c>
      <c r="J26" s="213">
        <v>0</v>
      </c>
      <c r="K26" s="213">
        <v>0</v>
      </c>
      <c r="L26" s="213">
        <v>0</v>
      </c>
      <c r="M26" s="213">
        <v>0</v>
      </c>
      <c r="N26" s="213">
        <v>1202.3856858846923</v>
      </c>
      <c r="O26" s="213">
        <v>500.99403578528808</v>
      </c>
      <c r="P26" s="213">
        <v>0</v>
      </c>
      <c r="Q26" s="213">
        <v>0</v>
      </c>
      <c r="R26" s="213">
        <v>0</v>
      </c>
      <c r="S26" s="213">
        <v>0</v>
      </c>
      <c r="T26" s="213">
        <v>0</v>
      </c>
      <c r="U26" s="213">
        <v>0</v>
      </c>
      <c r="V26" s="213">
        <v>61246.956521739179</v>
      </c>
      <c r="W26" s="213">
        <v>0</v>
      </c>
      <c r="X26" s="213">
        <v>0</v>
      </c>
      <c r="Y26" s="213">
        <v>133020.36034948059</v>
      </c>
      <c r="Z26" s="213">
        <v>0</v>
      </c>
      <c r="AA26" s="213">
        <v>1310.3999999999567</v>
      </c>
      <c r="AB26" s="213">
        <v>0</v>
      </c>
      <c r="AC26" s="213">
        <v>120000</v>
      </c>
      <c r="AD26" s="213">
        <v>0</v>
      </c>
      <c r="AE26" s="213">
        <v>0</v>
      </c>
      <c r="AF26" s="213">
        <v>0</v>
      </c>
      <c r="AG26" s="213">
        <v>26220</v>
      </c>
      <c r="AH26" s="213">
        <v>0</v>
      </c>
      <c r="AI26" s="213">
        <v>0</v>
      </c>
      <c r="AJ26" s="213">
        <v>0</v>
      </c>
      <c r="AK26" s="213">
        <v>0</v>
      </c>
      <c r="AL26" s="213">
        <v>0</v>
      </c>
      <c r="AM26" s="213">
        <v>0</v>
      </c>
      <c r="AN26" s="213">
        <v>0</v>
      </c>
      <c r="AO26" s="213">
        <v>0</v>
      </c>
      <c r="AP26" s="213">
        <f t="shared" si="1"/>
        <v>1936620</v>
      </c>
      <c r="AQ26" s="213">
        <f t="shared" si="2"/>
        <v>273566.40708539507</v>
      </c>
      <c r="AR26" s="213">
        <f t="shared" si="3"/>
        <v>146220</v>
      </c>
      <c r="AS26" s="213">
        <v>171163.01559573328</v>
      </c>
      <c r="AT26" s="215">
        <v>2356406.407085395</v>
      </c>
      <c r="AU26" s="213">
        <v>2356406.407085395</v>
      </c>
      <c r="AV26" s="213">
        <v>0</v>
      </c>
      <c r="AW26" s="213">
        <v>2210186.407085395</v>
      </c>
      <c r="AX26" s="213">
        <v>4385.2904902487999</v>
      </c>
      <c r="AY26" s="213">
        <v>4205.9912212301588</v>
      </c>
      <c r="AZ26" s="214">
        <f t="shared" si="4"/>
        <v>4.262949197649539E-2</v>
      </c>
      <c r="BA26" s="214">
        <v>-1.1529491976495391E-2</v>
      </c>
      <c r="BB26" s="213">
        <v>-24440.442787345113</v>
      </c>
      <c r="BC26" s="215">
        <f t="shared" si="5"/>
        <v>2331965.9642980499</v>
      </c>
      <c r="BD26" s="215">
        <v>4626.9165958294643</v>
      </c>
      <c r="BE26" s="214">
        <v>2.9424847499414319E-2</v>
      </c>
      <c r="BF26" s="213">
        <v>-17040.267885104913</v>
      </c>
      <c r="BG26" s="213">
        <f t="shared" si="6"/>
        <v>2314925.6964129452</v>
      </c>
      <c r="BH26" s="155">
        <v>2239000.7755262125</v>
      </c>
      <c r="BI26" s="138">
        <f t="shared" si="7"/>
        <v>75924.920886732638</v>
      </c>
      <c r="BJ26" s="155">
        <v>-730</v>
      </c>
      <c r="BK26" s="138">
        <f t="shared" si="8"/>
        <v>75194.920886732638</v>
      </c>
      <c r="BL26" s="218" t="str">
        <f t="shared" si="9"/>
        <v>Primary</v>
      </c>
      <c r="BM26" s="218"/>
      <c r="BN26" s="218"/>
      <c r="BO26" s="218"/>
      <c r="BP26" s="218"/>
    </row>
    <row r="27" spans="1:68">
      <c r="A27" s="205">
        <v>27</v>
      </c>
      <c r="B27" s="217">
        <v>101228</v>
      </c>
      <c r="C27" s="217">
        <v>3012065</v>
      </c>
      <c r="D27" s="216" t="s">
        <v>39</v>
      </c>
      <c r="E27" s="213">
        <v>1732967.5</v>
      </c>
      <c r="F27" s="213">
        <v>0</v>
      </c>
      <c r="G27" s="213">
        <v>0</v>
      </c>
      <c r="H27" s="213">
        <v>65122.844827586225</v>
      </c>
      <c r="I27" s="213">
        <v>0</v>
      </c>
      <c r="J27" s="213">
        <v>0</v>
      </c>
      <c r="K27" s="213">
        <v>0</v>
      </c>
      <c r="L27" s="213">
        <v>0</v>
      </c>
      <c r="M27" s="213">
        <v>0</v>
      </c>
      <c r="N27" s="213">
        <v>2120.0854700854698</v>
      </c>
      <c r="O27" s="213">
        <v>1349.1452991452984</v>
      </c>
      <c r="P27" s="213">
        <v>0</v>
      </c>
      <c r="Q27" s="213">
        <v>0</v>
      </c>
      <c r="R27" s="213">
        <v>0</v>
      </c>
      <c r="S27" s="213">
        <v>0</v>
      </c>
      <c r="T27" s="213">
        <v>0</v>
      </c>
      <c r="U27" s="213">
        <v>0</v>
      </c>
      <c r="V27" s="213">
        <v>69838.676470588194</v>
      </c>
      <c r="W27" s="213">
        <v>0</v>
      </c>
      <c r="X27" s="213">
        <v>971.98275862068965</v>
      </c>
      <c r="Y27" s="213">
        <v>93245.101332179198</v>
      </c>
      <c r="Z27" s="213">
        <v>0</v>
      </c>
      <c r="AA27" s="213">
        <v>8155.9184713375143</v>
      </c>
      <c r="AB27" s="213">
        <v>0</v>
      </c>
      <c r="AC27" s="213">
        <v>120000</v>
      </c>
      <c r="AD27" s="213">
        <v>0</v>
      </c>
      <c r="AE27" s="213">
        <v>0</v>
      </c>
      <c r="AF27" s="213">
        <v>0</v>
      </c>
      <c r="AG27" s="213">
        <v>36440.6</v>
      </c>
      <c r="AH27" s="213">
        <v>0</v>
      </c>
      <c r="AI27" s="213">
        <v>0</v>
      </c>
      <c r="AJ27" s="213">
        <v>0</v>
      </c>
      <c r="AK27" s="213">
        <v>0</v>
      </c>
      <c r="AL27" s="213">
        <v>0</v>
      </c>
      <c r="AM27" s="213">
        <v>0</v>
      </c>
      <c r="AN27" s="213">
        <v>0</v>
      </c>
      <c r="AO27" s="213">
        <v>0</v>
      </c>
      <c r="AP27" s="213">
        <f t="shared" si="1"/>
        <v>1732967.5</v>
      </c>
      <c r="AQ27" s="213">
        <f t="shared" si="2"/>
        <v>240803.75462954264</v>
      </c>
      <c r="AR27" s="213">
        <f t="shared" si="3"/>
        <v>156440.6</v>
      </c>
      <c r="AS27" s="213">
        <v>125806.52374597231</v>
      </c>
      <c r="AT27" s="215">
        <v>2130211.8546295427</v>
      </c>
      <c r="AU27" s="213">
        <v>2130211.8546295427</v>
      </c>
      <c r="AV27" s="213">
        <v>0</v>
      </c>
      <c r="AW27" s="213">
        <v>1973771.2546295426</v>
      </c>
      <c r="AX27" s="213">
        <v>4376.4329370943296</v>
      </c>
      <c r="AY27" s="213">
        <v>4467.9517840354765</v>
      </c>
      <c r="AZ27" s="214">
        <f t="shared" si="4"/>
        <v>-2.0483400753820713E-2</v>
      </c>
      <c r="BA27" s="214">
        <v>5.4834007538207136E-3</v>
      </c>
      <c r="BB27" s="213">
        <v>11049.306151457244</v>
      </c>
      <c r="BC27" s="215">
        <f t="shared" si="5"/>
        <v>2141261.1607809998</v>
      </c>
      <c r="BD27" s="215">
        <v>4747.8074518425719</v>
      </c>
      <c r="BE27" s="214">
        <v>-1.3542030782951797E-2</v>
      </c>
      <c r="BF27" s="213">
        <v>-15248.334952742689</v>
      </c>
      <c r="BG27" s="213">
        <f t="shared" si="6"/>
        <v>2126012.825828257</v>
      </c>
      <c r="BH27" s="155">
        <v>2147114.0546295424</v>
      </c>
      <c r="BI27" s="138">
        <f t="shared" si="7"/>
        <v>-21101.228801285382</v>
      </c>
      <c r="BJ27" s="155">
        <v>-830.59999999999854</v>
      </c>
      <c r="BK27" s="138">
        <f t="shared" si="8"/>
        <v>-21931.828801285381</v>
      </c>
      <c r="BL27" s="218" t="str">
        <f t="shared" si="9"/>
        <v>Primary</v>
      </c>
      <c r="BM27" s="218"/>
      <c r="BN27" s="218"/>
      <c r="BO27" s="218"/>
      <c r="BP27" s="218"/>
    </row>
    <row r="28" spans="1:68">
      <c r="A28" s="205">
        <v>28</v>
      </c>
      <c r="B28" s="217">
        <v>101229</v>
      </c>
      <c r="C28" s="217">
        <v>3012066</v>
      </c>
      <c r="D28" s="216" t="s">
        <v>38</v>
      </c>
      <c r="E28" s="213">
        <v>1602322.5</v>
      </c>
      <c r="F28" s="213">
        <v>0</v>
      </c>
      <c r="G28" s="213">
        <v>0</v>
      </c>
      <c r="H28" s="213">
        <v>63466.37037037035</v>
      </c>
      <c r="I28" s="213">
        <v>0</v>
      </c>
      <c r="J28" s="213">
        <v>0</v>
      </c>
      <c r="K28" s="213">
        <v>0</v>
      </c>
      <c r="L28" s="213">
        <v>0</v>
      </c>
      <c r="M28" s="213">
        <v>0</v>
      </c>
      <c r="N28" s="213">
        <v>207.46268656716427</v>
      </c>
      <c r="O28" s="213">
        <v>726.11940298507523</v>
      </c>
      <c r="P28" s="213">
        <v>0</v>
      </c>
      <c r="Q28" s="213">
        <v>0</v>
      </c>
      <c r="R28" s="213">
        <v>0</v>
      </c>
      <c r="S28" s="213">
        <v>0</v>
      </c>
      <c r="T28" s="213">
        <v>0</v>
      </c>
      <c r="U28" s="213">
        <v>0</v>
      </c>
      <c r="V28" s="213">
        <v>50792.067448680435</v>
      </c>
      <c r="W28" s="213">
        <v>0</v>
      </c>
      <c r="X28" s="213">
        <v>0</v>
      </c>
      <c r="Y28" s="213">
        <v>105203.80133240978</v>
      </c>
      <c r="Z28" s="213">
        <v>0</v>
      </c>
      <c r="AA28" s="213">
        <v>1159.1999999999953</v>
      </c>
      <c r="AB28" s="213">
        <v>0</v>
      </c>
      <c r="AC28" s="213">
        <v>120000</v>
      </c>
      <c r="AD28" s="213">
        <v>0</v>
      </c>
      <c r="AE28" s="213">
        <v>0</v>
      </c>
      <c r="AF28" s="213">
        <v>0</v>
      </c>
      <c r="AG28" s="213">
        <v>25972</v>
      </c>
      <c r="AH28" s="213">
        <v>0</v>
      </c>
      <c r="AI28" s="213">
        <v>0</v>
      </c>
      <c r="AJ28" s="213">
        <v>0</v>
      </c>
      <c r="AK28" s="213">
        <v>0</v>
      </c>
      <c r="AL28" s="213">
        <v>0</v>
      </c>
      <c r="AM28" s="213">
        <v>0</v>
      </c>
      <c r="AN28" s="213">
        <v>0</v>
      </c>
      <c r="AO28" s="213">
        <v>0</v>
      </c>
      <c r="AP28" s="213">
        <f t="shared" si="1"/>
        <v>1602322.5</v>
      </c>
      <c r="AQ28" s="213">
        <f t="shared" si="2"/>
        <v>221555.02124101279</v>
      </c>
      <c r="AR28" s="213">
        <f t="shared" si="3"/>
        <v>145972</v>
      </c>
      <c r="AS28" s="213">
        <v>136936.98651759495</v>
      </c>
      <c r="AT28" s="215">
        <v>1969849.5212410127</v>
      </c>
      <c r="AU28" s="213">
        <v>1969849.5212410127</v>
      </c>
      <c r="AV28" s="213">
        <v>0</v>
      </c>
      <c r="AW28" s="213">
        <v>1823877.5212410127</v>
      </c>
      <c r="AX28" s="213">
        <v>4373.8070053741312</v>
      </c>
      <c r="AY28" s="213">
        <v>4349.5332136690649</v>
      </c>
      <c r="AZ28" s="214">
        <f t="shared" si="4"/>
        <v>5.5807808591465009E-3</v>
      </c>
      <c r="BA28" s="214">
        <v>0</v>
      </c>
      <c r="BB28" s="213">
        <v>0</v>
      </c>
      <c r="BC28" s="215">
        <f t="shared" si="5"/>
        <v>1969849.5212410127</v>
      </c>
      <c r="BD28" s="215">
        <v>4723.8597631678958</v>
      </c>
      <c r="BE28" s="214">
        <v>5.5355495279576505E-3</v>
      </c>
      <c r="BF28" s="213">
        <v>-14098.793071604659</v>
      </c>
      <c r="BG28" s="213">
        <f t="shared" si="6"/>
        <v>1955750.7281694082</v>
      </c>
      <c r="BH28" s="155">
        <v>1937237.9500521468</v>
      </c>
      <c r="BI28" s="138">
        <f t="shared" si="7"/>
        <v>18512.778117261361</v>
      </c>
      <c r="BJ28" s="155">
        <v>-722</v>
      </c>
      <c r="BK28" s="138">
        <f t="shared" si="8"/>
        <v>17790.778117261361</v>
      </c>
      <c r="BL28" s="218" t="str">
        <f t="shared" si="9"/>
        <v>Primary</v>
      </c>
      <c r="BM28" s="218"/>
      <c r="BN28" s="218"/>
      <c r="BO28" s="218"/>
      <c r="BP28" s="218"/>
    </row>
    <row r="29" spans="1:68">
      <c r="A29" s="205">
        <v>29</v>
      </c>
      <c r="B29" s="217">
        <v>101230</v>
      </c>
      <c r="C29" s="217">
        <v>3012067</v>
      </c>
      <c r="D29" s="216" t="s">
        <v>37</v>
      </c>
      <c r="E29" s="213">
        <v>3592737.5</v>
      </c>
      <c r="F29" s="213">
        <v>0</v>
      </c>
      <c r="G29" s="213">
        <v>0</v>
      </c>
      <c r="H29" s="213">
        <v>123391.66666666663</v>
      </c>
      <c r="I29" s="213">
        <v>0</v>
      </c>
      <c r="J29" s="213">
        <v>0</v>
      </c>
      <c r="K29" s="213">
        <v>0</v>
      </c>
      <c r="L29" s="213">
        <v>0</v>
      </c>
      <c r="M29" s="213">
        <v>0</v>
      </c>
      <c r="N29" s="213">
        <v>5837.4596340150756</v>
      </c>
      <c r="O29" s="213">
        <v>402.58342303552166</v>
      </c>
      <c r="P29" s="213">
        <v>0</v>
      </c>
      <c r="Q29" s="213">
        <v>0</v>
      </c>
      <c r="R29" s="213">
        <v>0</v>
      </c>
      <c r="S29" s="213">
        <v>0</v>
      </c>
      <c r="T29" s="213">
        <v>0</v>
      </c>
      <c r="U29" s="213">
        <v>0</v>
      </c>
      <c r="V29" s="213">
        <v>134069.49152542383</v>
      </c>
      <c r="W29" s="213">
        <v>0</v>
      </c>
      <c r="X29" s="213">
        <v>1133.3333333333333</v>
      </c>
      <c r="Y29" s="213">
        <v>285383.80592915445</v>
      </c>
      <c r="Z29" s="213">
        <v>0</v>
      </c>
      <c r="AA29" s="213">
        <v>34523.999999999767</v>
      </c>
      <c r="AB29" s="213">
        <v>0</v>
      </c>
      <c r="AC29" s="213">
        <v>120000</v>
      </c>
      <c r="AD29" s="213">
        <v>0</v>
      </c>
      <c r="AE29" s="213">
        <v>0</v>
      </c>
      <c r="AF29" s="213">
        <v>100000</v>
      </c>
      <c r="AG29" s="213">
        <v>132028</v>
      </c>
      <c r="AH29" s="213">
        <v>0</v>
      </c>
      <c r="AI29" s="213">
        <v>0</v>
      </c>
      <c r="AJ29" s="213">
        <v>0</v>
      </c>
      <c r="AK29" s="213">
        <v>0</v>
      </c>
      <c r="AL29" s="213">
        <v>0</v>
      </c>
      <c r="AM29" s="213">
        <v>0</v>
      </c>
      <c r="AN29" s="213">
        <v>0</v>
      </c>
      <c r="AO29" s="213">
        <v>0</v>
      </c>
      <c r="AP29" s="213">
        <f t="shared" si="1"/>
        <v>3592737.5</v>
      </c>
      <c r="AQ29" s="213">
        <f t="shared" si="2"/>
        <v>584742.34051162866</v>
      </c>
      <c r="AR29" s="213">
        <f t="shared" si="3"/>
        <v>352028</v>
      </c>
      <c r="AS29" s="213">
        <v>347079.63926248776</v>
      </c>
      <c r="AT29" s="215">
        <v>4529507.8405116284</v>
      </c>
      <c r="AU29" s="213">
        <v>4529507.8405116284</v>
      </c>
      <c r="AV29" s="213">
        <v>0</v>
      </c>
      <c r="AW29" s="213">
        <v>4277479.8405116284</v>
      </c>
      <c r="AX29" s="213">
        <v>4574.8447492102978</v>
      </c>
      <c r="AY29" s="213">
        <v>4631.9303106951875</v>
      </c>
      <c r="AZ29" s="214">
        <f t="shared" si="4"/>
        <v>-1.2324356727275967E-2</v>
      </c>
      <c r="BA29" s="214">
        <v>0</v>
      </c>
      <c r="BB29" s="213">
        <v>0</v>
      </c>
      <c r="BC29" s="215">
        <f t="shared" si="5"/>
        <v>4529507.8405116284</v>
      </c>
      <c r="BD29" s="215">
        <v>4844.3934123119025</v>
      </c>
      <c r="BE29" s="214">
        <v>-7.9454028728166426E-3</v>
      </c>
      <c r="BF29" s="213">
        <v>-31612.40173129582</v>
      </c>
      <c r="BG29" s="213">
        <f t="shared" si="6"/>
        <v>4497895.4387803329</v>
      </c>
      <c r="BH29" s="155">
        <v>4516977.8405116284</v>
      </c>
      <c r="BI29" s="138">
        <f t="shared" si="7"/>
        <v>-19082.401731295511</v>
      </c>
      <c r="BJ29" s="155">
        <v>-17098</v>
      </c>
      <c r="BK29" s="138">
        <f t="shared" si="8"/>
        <v>-36180.401731295511</v>
      </c>
      <c r="BL29" s="218" t="str">
        <f t="shared" si="9"/>
        <v>Primary</v>
      </c>
      <c r="BM29" s="218"/>
      <c r="BN29" s="218"/>
      <c r="BO29" s="218"/>
      <c r="BP29" s="218"/>
    </row>
    <row r="30" spans="1:68">
      <c r="A30" s="205">
        <v>30</v>
      </c>
      <c r="B30" s="217">
        <v>101231</v>
      </c>
      <c r="C30" s="217">
        <v>3012068</v>
      </c>
      <c r="D30" s="216" t="s">
        <v>36</v>
      </c>
      <c r="E30" s="213">
        <v>1706070</v>
      </c>
      <c r="F30" s="213">
        <v>0</v>
      </c>
      <c r="G30" s="213">
        <v>0</v>
      </c>
      <c r="H30" s="213">
        <v>60771.873589164774</v>
      </c>
      <c r="I30" s="213">
        <v>0</v>
      </c>
      <c r="J30" s="213">
        <v>0</v>
      </c>
      <c r="K30" s="213">
        <v>0</v>
      </c>
      <c r="L30" s="213">
        <v>0</v>
      </c>
      <c r="M30" s="213">
        <v>0</v>
      </c>
      <c r="N30" s="213">
        <v>550.00000000000057</v>
      </c>
      <c r="O30" s="213">
        <v>700.00000000000148</v>
      </c>
      <c r="P30" s="213">
        <v>0</v>
      </c>
      <c r="Q30" s="213">
        <v>0</v>
      </c>
      <c r="R30" s="213">
        <v>0</v>
      </c>
      <c r="S30" s="213">
        <v>0</v>
      </c>
      <c r="T30" s="213">
        <v>0</v>
      </c>
      <c r="U30" s="213">
        <v>0</v>
      </c>
      <c r="V30" s="213">
        <v>70963.448275862058</v>
      </c>
      <c r="W30" s="213">
        <v>0</v>
      </c>
      <c r="X30" s="213">
        <v>1503.3860045146728</v>
      </c>
      <c r="Y30" s="213">
        <v>116649.79902686679</v>
      </c>
      <c r="Z30" s="213">
        <v>0</v>
      </c>
      <c r="AA30" s="213">
        <v>12902.400000000072</v>
      </c>
      <c r="AB30" s="213">
        <v>0</v>
      </c>
      <c r="AC30" s="213">
        <v>120000</v>
      </c>
      <c r="AD30" s="213">
        <v>0</v>
      </c>
      <c r="AE30" s="213">
        <v>0</v>
      </c>
      <c r="AF30" s="213">
        <v>0</v>
      </c>
      <c r="AG30" s="213">
        <v>24362.5</v>
      </c>
      <c r="AH30" s="213">
        <v>0</v>
      </c>
      <c r="AI30" s="213">
        <v>0</v>
      </c>
      <c r="AJ30" s="213">
        <v>0</v>
      </c>
      <c r="AK30" s="213">
        <v>0</v>
      </c>
      <c r="AL30" s="213">
        <v>0</v>
      </c>
      <c r="AM30" s="213">
        <v>0</v>
      </c>
      <c r="AN30" s="213">
        <v>0</v>
      </c>
      <c r="AO30" s="213">
        <v>0</v>
      </c>
      <c r="AP30" s="213">
        <f t="shared" si="1"/>
        <v>1706070</v>
      </c>
      <c r="AQ30" s="213">
        <f t="shared" si="2"/>
        <v>264040.90689640836</v>
      </c>
      <c r="AR30" s="213">
        <f t="shared" si="3"/>
        <v>144362.5</v>
      </c>
      <c r="AS30" s="213">
        <v>147035.73582144917</v>
      </c>
      <c r="AT30" s="215">
        <v>2114473.4068964086</v>
      </c>
      <c r="AU30" s="213">
        <v>2114473.4068964086</v>
      </c>
      <c r="AV30" s="213">
        <v>0</v>
      </c>
      <c r="AW30" s="213">
        <v>1970110.9068964086</v>
      </c>
      <c r="AX30" s="213">
        <v>4437.1867272441632</v>
      </c>
      <c r="AY30" s="213">
        <v>4475.8083159909911</v>
      </c>
      <c r="AZ30" s="214">
        <f t="shared" si="4"/>
        <v>-8.6289639815097137E-3</v>
      </c>
      <c r="BA30" s="214">
        <v>0</v>
      </c>
      <c r="BB30" s="213">
        <v>0</v>
      </c>
      <c r="BC30" s="215">
        <f t="shared" si="5"/>
        <v>2114473.4068964086</v>
      </c>
      <c r="BD30" s="215">
        <v>4762.3274930099296</v>
      </c>
      <c r="BE30" s="214">
        <v>-7.7315253608962742E-3</v>
      </c>
      <c r="BF30" s="213">
        <v>-15011.664565449566</v>
      </c>
      <c r="BG30" s="213">
        <f t="shared" si="6"/>
        <v>2099461.7423309591</v>
      </c>
      <c r="BH30" s="155">
        <v>2107772.0922608897</v>
      </c>
      <c r="BI30" s="138">
        <f t="shared" si="7"/>
        <v>-8310.3499299306422</v>
      </c>
      <c r="BJ30" s="155">
        <v>-672.5</v>
      </c>
      <c r="BK30" s="138">
        <f t="shared" si="8"/>
        <v>-8982.8499299306422</v>
      </c>
      <c r="BL30" s="218" t="str">
        <f t="shared" si="9"/>
        <v>Primary</v>
      </c>
      <c r="BM30" s="218"/>
      <c r="BN30" s="218"/>
      <c r="BO30" s="218"/>
      <c r="BP30" s="218"/>
    </row>
    <row r="31" spans="1:68">
      <c r="A31" s="205">
        <v>31</v>
      </c>
      <c r="B31" s="217">
        <v>101232</v>
      </c>
      <c r="C31" s="217">
        <v>3012069</v>
      </c>
      <c r="D31" s="216" t="s">
        <v>35</v>
      </c>
      <c r="E31" s="213">
        <v>1798290</v>
      </c>
      <c r="F31" s="213">
        <v>0</v>
      </c>
      <c r="G31" s="213">
        <v>0</v>
      </c>
      <c r="H31" s="213">
        <v>57473.874709976793</v>
      </c>
      <c r="I31" s="213">
        <v>0</v>
      </c>
      <c r="J31" s="213">
        <v>0</v>
      </c>
      <c r="K31" s="213">
        <v>0</v>
      </c>
      <c r="L31" s="213">
        <v>0</v>
      </c>
      <c r="M31" s="213">
        <v>0</v>
      </c>
      <c r="N31" s="213">
        <v>2064.7058823529424</v>
      </c>
      <c r="O31" s="213">
        <v>0</v>
      </c>
      <c r="P31" s="213">
        <v>0</v>
      </c>
      <c r="Q31" s="213">
        <v>0</v>
      </c>
      <c r="R31" s="213">
        <v>0</v>
      </c>
      <c r="S31" s="213">
        <v>0</v>
      </c>
      <c r="T31" s="213">
        <v>0</v>
      </c>
      <c r="U31" s="213">
        <v>0</v>
      </c>
      <c r="V31" s="213">
        <v>74208.789473684112</v>
      </c>
      <c r="W31" s="213">
        <v>0</v>
      </c>
      <c r="X31" s="213">
        <v>542.92343387470999</v>
      </c>
      <c r="Y31" s="213">
        <v>76203.226826953498</v>
      </c>
      <c r="Z31" s="213">
        <v>0</v>
      </c>
      <c r="AA31" s="213">
        <v>9049.1773584906041</v>
      </c>
      <c r="AB31" s="213">
        <v>0</v>
      </c>
      <c r="AC31" s="213">
        <v>120000</v>
      </c>
      <c r="AD31" s="213">
        <v>0</v>
      </c>
      <c r="AE31" s="213">
        <v>0</v>
      </c>
      <c r="AF31" s="213">
        <v>0</v>
      </c>
      <c r="AG31" s="213">
        <v>34997</v>
      </c>
      <c r="AH31" s="213">
        <v>0</v>
      </c>
      <c r="AI31" s="213">
        <v>0</v>
      </c>
      <c r="AJ31" s="213">
        <v>0</v>
      </c>
      <c r="AK31" s="213">
        <v>0</v>
      </c>
      <c r="AL31" s="213">
        <v>0</v>
      </c>
      <c r="AM31" s="213">
        <v>0</v>
      </c>
      <c r="AN31" s="213">
        <v>0</v>
      </c>
      <c r="AO31" s="213">
        <v>0</v>
      </c>
      <c r="AP31" s="213">
        <f t="shared" si="1"/>
        <v>1798290</v>
      </c>
      <c r="AQ31" s="213">
        <f t="shared" si="2"/>
        <v>219542.69768533268</v>
      </c>
      <c r="AR31" s="213">
        <f t="shared" si="3"/>
        <v>154997</v>
      </c>
      <c r="AS31" s="213">
        <v>104940.16418194189</v>
      </c>
      <c r="AT31" s="215">
        <v>2172829.697685333</v>
      </c>
      <c r="AU31" s="213">
        <v>2172829.6976853325</v>
      </c>
      <c r="AV31" s="213">
        <v>0</v>
      </c>
      <c r="AW31" s="213">
        <v>2017832.697685333</v>
      </c>
      <c r="AX31" s="213">
        <v>4311.6083283874632</v>
      </c>
      <c r="AY31" s="213">
        <v>4400.710892521367</v>
      </c>
      <c r="AZ31" s="214">
        <f t="shared" si="4"/>
        <v>-2.0247311470818503E-2</v>
      </c>
      <c r="BA31" s="214">
        <v>5.2473114708185033E-3</v>
      </c>
      <c r="BB31" s="213">
        <v>10807.009549166985</v>
      </c>
      <c r="BC31" s="215">
        <f t="shared" si="5"/>
        <v>2183636.7072345</v>
      </c>
      <c r="BD31" s="215">
        <v>4665.8904000737175</v>
      </c>
      <c r="BE31" s="214">
        <v>-1.3095825806125339E-2</v>
      </c>
      <c r="BF31" s="213">
        <v>-15823.105893311704</v>
      </c>
      <c r="BG31" s="213">
        <f t="shared" si="6"/>
        <v>2167813.6013411884</v>
      </c>
      <c r="BH31" s="155">
        <v>2188183.0976853329</v>
      </c>
      <c r="BI31" s="138">
        <f t="shared" si="7"/>
        <v>-20369.496344144456</v>
      </c>
      <c r="BJ31" s="155">
        <v>-1917</v>
      </c>
      <c r="BK31" s="138">
        <f t="shared" si="8"/>
        <v>-22286.496344144456</v>
      </c>
      <c r="BL31" s="218" t="str">
        <f t="shared" si="9"/>
        <v>Primary</v>
      </c>
      <c r="BM31" s="218"/>
      <c r="BN31" s="218"/>
      <c r="BO31" s="218"/>
      <c r="BP31" s="218"/>
    </row>
    <row r="32" spans="1:68">
      <c r="A32" s="205">
        <v>32</v>
      </c>
      <c r="B32" s="217">
        <v>130357</v>
      </c>
      <c r="C32" s="217">
        <v>3012070</v>
      </c>
      <c r="D32" s="216" t="s">
        <v>34</v>
      </c>
      <c r="E32" s="213">
        <v>2051895</v>
      </c>
      <c r="F32" s="213">
        <v>0</v>
      </c>
      <c r="G32" s="213">
        <v>0</v>
      </c>
      <c r="H32" s="213">
        <v>78571.294117647034</v>
      </c>
      <c r="I32" s="213">
        <v>0</v>
      </c>
      <c r="J32" s="213">
        <v>0</v>
      </c>
      <c r="K32" s="213">
        <v>0</v>
      </c>
      <c r="L32" s="213">
        <v>0</v>
      </c>
      <c r="M32" s="213">
        <v>0</v>
      </c>
      <c r="N32" s="213">
        <v>924.04371584699584</v>
      </c>
      <c r="O32" s="213">
        <v>486.33879781420785</v>
      </c>
      <c r="P32" s="213">
        <v>0</v>
      </c>
      <c r="Q32" s="213">
        <v>0</v>
      </c>
      <c r="R32" s="213">
        <v>0</v>
      </c>
      <c r="S32" s="213">
        <v>0</v>
      </c>
      <c r="T32" s="213">
        <v>0</v>
      </c>
      <c r="U32" s="213">
        <v>0</v>
      </c>
      <c r="V32" s="213">
        <v>83483.534482758667</v>
      </c>
      <c r="W32" s="213">
        <v>0</v>
      </c>
      <c r="X32" s="213">
        <v>5235.2941176470586</v>
      </c>
      <c r="Y32" s="213">
        <v>168967.41805252046</v>
      </c>
      <c r="Z32" s="213">
        <v>0</v>
      </c>
      <c r="AA32" s="213">
        <v>2234.7032490974934</v>
      </c>
      <c r="AB32" s="213">
        <v>0</v>
      </c>
      <c r="AC32" s="213">
        <v>120000</v>
      </c>
      <c r="AD32" s="213">
        <v>0</v>
      </c>
      <c r="AE32" s="213">
        <v>0</v>
      </c>
      <c r="AF32" s="213">
        <v>0</v>
      </c>
      <c r="AG32" s="213">
        <v>27210</v>
      </c>
      <c r="AH32" s="213">
        <v>0</v>
      </c>
      <c r="AI32" s="213">
        <v>0</v>
      </c>
      <c r="AJ32" s="213">
        <v>0</v>
      </c>
      <c r="AK32" s="213">
        <v>0</v>
      </c>
      <c r="AL32" s="213">
        <v>0</v>
      </c>
      <c r="AM32" s="213">
        <v>0</v>
      </c>
      <c r="AN32" s="213">
        <v>0</v>
      </c>
      <c r="AO32" s="213">
        <v>0</v>
      </c>
      <c r="AP32" s="213">
        <f t="shared" si="1"/>
        <v>2051895</v>
      </c>
      <c r="AQ32" s="213">
        <f t="shared" si="2"/>
        <v>339902.62653333193</v>
      </c>
      <c r="AR32" s="213">
        <f t="shared" si="3"/>
        <v>147210</v>
      </c>
      <c r="AS32" s="213">
        <v>208253.06511134398</v>
      </c>
      <c r="AT32" s="215">
        <v>2539007.6265333318</v>
      </c>
      <c r="AU32" s="213">
        <v>2539007.6265333323</v>
      </c>
      <c r="AV32" s="213">
        <v>0</v>
      </c>
      <c r="AW32" s="213">
        <v>2391797.6265333318</v>
      </c>
      <c r="AX32" s="213">
        <v>4479.0217725343291</v>
      </c>
      <c r="AY32" s="213">
        <v>4471.7669479400747</v>
      </c>
      <c r="AZ32" s="214">
        <f t="shared" si="4"/>
        <v>1.6223619608790954E-3</v>
      </c>
      <c r="BA32" s="214">
        <v>0</v>
      </c>
      <c r="BB32" s="213">
        <v>0</v>
      </c>
      <c r="BC32" s="215">
        <f t="shared" si="5"/>
        <v>2539007.6265333318</v>
      </c>
      <c r="BD32" s="215">
        <v>4754.6959298376996</v>
      </c>
      <c r="BE32" s="214">
        <v>1.8284898581606424E-3</v>
      </c>
      <c r="BF32" s="213">
        <v>-18054.569544932587</v>
      </c>
      <c r="BG32" s="213">
        <f t="shared" si="6"/>
        <v>2520953.056988399</v>
      </c>
      <c r="BH32" s="155">
        <v>2506498.7502081087</v>
      </c>
      <c r="BI32" s="138">
        <f t="shared" si="7"/>
        <v>14454.306780290324</v>
      </c>
      <c r="BJ32" s="155">
        <v>-760</v>
      </c>
      <c r="BK32" s="138">
        <f t="shared" si="8"/>
        <v>13694.306780290324</v>
      </c>
      <c r="BL32" s="218" t="str">
        <f t="shared" si="9"/>
        <v>Primary</v>
      </c>
      <c r="BM32" s="218"/>
      <c r="BN32" s="218"/>
      <c r="BO32" s="218"/>
      <c r="BP32" s="218"/>
    </row>
    <row r="33" spans="1:68">
      <c r="A33" s="205">
        <v>33</v>
      </c>
      <c r="B33" s="217">
        <v>130340</v>
      </c>
      <c r="C33" s="217">
        <v>3012071</v>
      </c>
      <c r="D33" s="216" t="s">
        <v>33</v>
      </c>
      <c r="E33" s="213">
        <v>2459200</v>
      </c>
      <c r="F33" s="213">
        <v>0</v>
      </c>
      <c r="G33" s="213">
        <v>0</v>
      </c>
      <c r="H33" s="213">
        <v>92612.658227848151</v>
      </c>
      <c r="I33" s="213">
        <v>0</v>
      </c>
      <c r="J33" s="213">
        <v>0</v>
      </c>
      <c r="K33" s="213">
        <v>0</v>
      </c>
      <c r="L33" s="213">
        <v>0</v>
      </c>
      <c r="M33" s="213">
        <v>0</v>
      </c>
      <c r="N33" s="213">
        <v>5647.0588235294072</v>
      </c>
      <c r="O33" s="213">
        <v>1089.7832817337471</v>
      </c>
      <c r="P33" s="213">
        <v>0</v>
      </c>
      <c r="Q33" s="213">
        <v>0</v>
      </c>
      <c r="R33" s="213">
        <v>0</v>
      </c>
      <c r="S33" s="213">
        <v>0</v>
      </c>
      <c r="T33" s="213">
        <v>0</v>
      </c>
      <c r="U33" s="213">
        <v>0</v>
      </c>
      <c r="V33" s="213">
        <v>127652.57142857143</v>
      </c>
      <c r="W33" s="213">
        <v>0</v>
      </c>
      <c r="X33" s="213">
        <v>2531.6455696202534</v>
      </c>
      <c r="Y33" s="213">
        <v>168219.91095955297</v>
      </c>
      <c r="Z33" s="213">
        <v>0</v>
      </c>
      <c r="AA33" s="213">
        <v>22658.355828220818</v>
      </c>
      <c r="AB33" s="213">
        <v>0</v>
      </c>
      <c r="AC33" s="213">
        <v>120000</v>
      </c>
      <c r="AD33" s="213">
        <v>0</v>
      </c>
      <c r="AE33" s="213">
        <v>0</v>
      </c>
      <c r="AF33" s="213">
        <v>0</v>
      </c>
      <c r="AG33" s="213">
        <v>33976</v>
      </c>
      <c r="AH33" s="213">
        <v>0</v>
      </c>
      <c r="AI33" s="213">
        <v>0</v>
      </c>
      <c r="AJ33" s="213">
        <v>0</v>
      </c>
      <c r="AK33" s="213">
        <v>0</v>
      </c>
      <c r="AL33" s="213">
        <v>0</v>
      </c>
      <c r="AM33" s="213">
        <v>0</v>
      </c>
      <c r="AN33" s="213">
        <v>0</v>
      </c>
      <c r="AO33" s="213">
        <v>0</v>
      </c>
      <c r="AP33" s="213">
        <f t="shared" si="1"/>
        <v>2459200</v>
      </c>
      <c r="AQ33" s="213">
        <f t="shared" si="2"/>
        <v>420411.98411907681</v>
      </c>
      <c r="AR33" s="213">
        <f t="shared" si="3"/>
        <v>153976</v>
      </c>
      <c r="AS33" s="213">
        <v>214526.24007347703</v>
      </c>
      <c r="AT33" s="215">
        <v>3033587.9841190767</v>
      </c>
      <c r="AU33" s="213">
        <v>3033587.9841190772</v>
      </c>
      <c r="AV33" s="213">
        <v>0</v>
      </c>
      <c r="AW33" s="213">
        <v>2879611.9841190767</v>
      </c>
      <c r="AX33" s="213">
        <v>4499.3937251860571</v>
      </c>
      <c r="AY33" s="213">
        <v>4571.2687251562502</v>
      </c>
      <c r="AZ33" s="214">
        <f t="shared" si="4"/>
        <v>-1.5723206026951823E-2</v>
      </c>
      <c r="BA33" s="214">
        <v>7.2320602695182326E-4</v>
      </c>
      <c r="BB33" s="213">
        <v>2115.8202194236019</v>
      </c>
      <c r="BC33" s="215">
        <f t="shared" si="5"/>
        <v>3035703.8043385004</v>
      </c>
      <c r="BD33" s="215">
        <v>4743.287194278907</v>
      </c>
      <c r="BE33" s="214">
        <v>-1.3956725491839239E-2</v>
      </c>
      <c r="BF33" s="213">
        <v>-21638.435409657031</v>
      </c>
      <c r="BG33" s="213">
        <f t="shared" si="6"/>
        <v>3014065.3689288432</v>
      </c>
      <c r="BH33" s="155">
        <v>3045263.9841190767</v>
      </c>
      <c r="BI33" s="138">
        <f t="shared" si="7"/>
        <v>-31198.61519023357</v>
      </c>
      <c r="BJ33" s="155">
        <v>-916</v>
      </c>
      <c r="BK33" s="138">
        <f t="shared" si="8"/>
        <v>-32114.61519023357</v>
      </c>
      <c r="BL33" s="218" t="str">
        <f t="shared" si="9"/>
        <v>Primary</v>
      </c>
      <c r="BM33" s="218"/>
      <c r="BN33" s="218"/>
      <c r="BO33" s="218"/>
      <c r="BP33" s="218"/>
    </row>
    <row r="34" spans="1:68">
      <c r="A34" s="205">
        <v>34</v>
      </c>
      <c r="B34" s="217">
        <v>130919</v>
      </c>
      <c r="C34" s="217">
        <v>3012072</v>
      </c>
      <c r="D34" s="216" t="s">
        <v>32</v>
      </c>
      <c r="E34" s="213">
        <v>1925092.5</v>
      </c>
      <c r="F34" s="213">
        <v>0</v>
      </c>
      <c r="G34" s="213">
        <v>0</v>
      </c>
      <c r="H34" s="213">
        <v>65487.857142857145</v>
      </c>
      <c r="I34" s="213">
        <v>0</v>
      </c>
      <c r="J34" s="213">
        <v>0</v>
      </c>
      <c r="K34" s="213">
        <v>0</v>
      </c>
      <c r="L34" s="213">
        <v>0</v>
      </c>
      <c r="M34" s="213">
        <v>0</v>
      </c>
      <c r="N34" s="213">
        <v>608.50202429149795</v>
      </c>
      <c r="O34" s="213">
        <v>202.83400809716613</v>
      </c>
      <c r="P34" s="213">
        <v>0</v>
      </c>
      <c r="Q34" s="213">
        <v>0</v>
      </c>
      <c r="R34" s="213">
        <v>0</v>
      </c>
      <c r="S34" s="213">
        <v>0</v>
      </c>
      <c r="T34" s="213">
        <v>0</v>
      </c>
      <c r="U34" s="213">
        <v>0</v>
      </c>
      <c r="V34" s="213">
        <v>66706.997578692419</v>
      </c>
      <c r="W34" s="213">
        <v>0</v>
      </c>
      <c r="X34" s="213">
        <v>534.11513859275055</v>
      </c>
      <c r="Y34" s="213">
        <v>98220.163124222978</v>
      </c>
      <c r="Z34" s="213">
        <v>0</v>
      </c>
      <c r="AA34" s="213">
        <v>0</v>
      </c>
      <c r="AB34" s="213">
        <v>0</v>
      </c>
      <c r="AC34" s="213">
        <v>120000</v>
      </c>
      <c r="AD34" s="213">
        <v>0</v>
      </c>
      <c r="AE34" s="213">
        <v>0</v>
      </c>
      <c r="AF34" s="213">
        <v>0</v>
      </c>
      <c r="AG34" s="213">
        <v>27210</v>
      </c>
      <c r="AH34" s="213">
        <v>0</v>
      </c>
      <c r="AI34" s="213">
        <v>0</v>
      </c>
      <c r="AJ34" s="213">
        <v>0</v>
      </c>
      <c r="AK34" s="213">
        <v>0</v>
      </c>
      <c r="AL34" s="213">
        <v>0</v>
      </c>
      <c r="AM34" s="213">
        <v>0</v>
      </c>
      <c r="AN34" s="213">
        <v>0</v>
      </c>
      <c r="AO34" s="213">
        <v>0</v>
      </c>
      <c r="AP34" s="213">
        <f t="shared" si="1"/>
        <v>1925092.5</v>
      </c>
      <c r="AQ34" s="213">
        <f t="shared" si="2"/>
        <v>231760.46901675395</v>
      </c>
      <c r="AR34" s="213">
        <f t="shared" si="3"/>
        <v>147210</v>
      </c>
      <c r="AS34" s="213">
        <v>130964.09169565156</v>
      </c>
      <c r="AT34" s="215">
        <v>2304062.9690167541</v>
      </c>
      <c r="AU34" s="213">
        <v>2304062.9690167536</v>
      </c>
      <c r="AV34" s="213">
        <v>0</v>
      </c>
      <c r="AW34" s="213">
        <v>2156852.9690167541</v>
      </c>
      <c r="AX34" s="213">
        <v>4305.0957465404272</v>
      </c>
      <c r="AY34" s="213">
        <v>4389.9759860279446</v>
      </c>
      <c r="AZ34" s="214">
        <f t="shared" si="4"/>
        <v>-1.9335012254660913E-2</v>
      </c>
      <c r="BA34" s="214">
        <v>4.3350122546609131E-3</v>
      </c>
      <c r="BB34" s="213">
        <v>9534.3304482462299</v>
      </c>
      <c r="BC34" s="215">
        <f t="shared" si="5"/>
        <v>2313597.2994650002</v>
      </c>
      <c r="BD34" s="215">
        <v>4617.9586815668663</v>
      </c>
      <c r="BE34" s="214">
        <v>-1.3739570829970016E-2</v>
      </c>
      <c r="BF34" s="213">
        <v>-16938.837719122144</v>
      </c>
      <c r="BG34" s="213">
        <f t="shared" si="6"/>
        <v>2296658.4617458782</v>
      </c>
      <c r="BH34" s="155">
        <v>2319675.7690167539</v>
      </c>
      <c r="BI34" s="138">
        <f t="shared" si="7"/>
        <v>-23017.307270875666</v>
      </c>
      <c r="BJ34" s="155">
        <v>-760</v>
      </c>
      <c r="BK34" s="138">
        <f t="shared" si="8"/>
        <v>-23777.307270875666</v>
      </c>
      <c r="BL34" s="218" t="str">
        <f t="shared" si="9"/>
        <v>Primary</v>
      </c>
      <c r="BM34" s="218"/>
      <c r="BN34" s="218"/>
      <c r="BO34" s="218"/>
      <c r="BP34" s="218"/>
    </row>
    <row r="35" spans="1:68">
      <c r="A35" s="205">
        <v>35</v>
      </c>
      <c r="B35" s="217">
        <v>131844</v>
      </c>
      <c r="C35" s="217">
        <v>3012073</v>
      </c>
      <c r="D35" s="216" t="s">
        <v>31</v>
      </c>
      <c r="E35" s="213">
        <v>2363137.5</v>
      </c>
      <c r="F35" s="213">
        <v>0</v>
      </c>
      <c r="G35" s="213">
        <v>0</v>
      </c>
      <c r="H35" s="213">
        <v>79518.421052631558</v>
      </c>
      <c r="I35" s="213">
        <v>0</v>
      </c>
      <c r="J35" s="213">
        <v>0</v>
      </c>
      <c r="K35" s="213">
        <v>0</v>
      </c>
      <c r="L35" s="213">
        <v>0</v>
      </c>
      <c r="M35" s="213">
        <v>0</v>
      </c>
      <c r="N35" s="213">
        <v>493.57945425361135</v>
      </c>
      <c r="O35" s="213">
        <v>394.86356340288904</v>
      </c>
      <c r="P35" s="213">
        <v>0</v>
      </c>
      <c r="Q35" s="213">
        <v>0</v>
      </c>
      <c r="R35" s="213">
        <v>0</v>
      </c>
      <c r="S35" s="213">
        <v>0</v>
      </c>
      <c r="T35" s="213">
        <v>0</v>
      </c>
      <c r="U35" s="213">
        <v>0</v>
      </c>
      <c r="V35" s="213">
        <v>62307.40223463672</v>
      </c>
      <c r="W35" s="213">
        <v>0</v>
      </c>
      <c r="X35" s="213">
        <v>490.43062200956939</v>
      </c>
      <c r="Y35" s="213">
        <v>170255.13911960152</v>
      </c>
      <c r="Z35" s="213">
        <v>0</v>
      </c>
      <c r="AA35" s="213">
        <v>0</v>
      </c>
      <c r="AB35" s="213">
        <v>0</v>
      </c>
      <c r="AC35" s="213">
        <v>120000</v>
      </c>
      <c r="AD35" s="213">
        <v>0</v>
      </c>
      <c r="AE35" s="213">
        <v>0</v>
      </c>
      <c r="AF35" s="213">
        <v>0</v>
      </c>
      <c r="AG35" s="213">
        <v>34526</v>
      </c>
      <c r="AH35" s="213">
        <v>0</v>
      </c>
      <c r="AI35" s="213">
        <v>0</v>
      </c>
      <c r="AJ35" s="213">
        <v>0</v>
      </c>
      <c r="AK35" s="213">
        <v>0</v>
      </c>
      <c r="AL35" s="213">
        <v>0</v>
      </c>
      <c r="AM35" s="213">
        <v>0</v>
      </c>
      <c r="AN35" s="213">
        <v>0</v>
      </c>
      <c r="AO35" s="213">
        <v>0</v>
      </c>
      <c r="AP35" s="213">
        <f t="shared" si="1"/>
        <v>2363137.5</v>
      </c>
      <c r="AQ35" s="213">
        <f t="shared" si="2"/>
        <v>313459.83604653587</v>
      </c>
      <c r="AR35" s="213">
        <f t="shared" si="3"/>
        <v>154526</v>
      </c>
      <c r="AS35" s="213">
        <v>210014.3496459173</v>
      </c>
      <c r="AT35" s="215">
        <v>2831123.336046536</v>
      </c>
      <c r="AU35" s="213">
        <v>2831123.3360465355</v>
      </c>
      <c r="AV35" s="213">
        <v>0</v>
      </c>
      <c r="AW35" s="213">
        <v>2676597.336046536</v>
      </c>
      <c r="AX35" s="213">
        <v>4352.1907903195706</v>
      </c>
      <c r="AY35" s="213">
        <v>4398.4204868292682</v>
      </c>
      <c r="AZ35" s="214">
        <f t="shared" si="4"/>
        <v>-1.0510522276832968E-2</v>
      </c>
      <c r="BA35" s="214">
        <v>0</v>
      </c>
      <c r="BB35" s="213">
        <v>0</v>
      </c>
      <c r="BC35" s="215">
        <f t="shared" si="5"/>
        <v>2831123.336046536</v>
      </c>
      <c r="BD35" s="215">
        <v>4603.4525789374566</v>
      </c>
      <c r="BE35" s="214">
        <v>-8.4945874983307634E-3</v>
      </c>
      <c r="BF35" s="213">
        <v>-20793.184026467305</v>
      </c>
      <c r="BG35" s="213">
        <f t="shared" si="6"/>
        <v>2810330.1520200688</v>
      </c>
      <c r="BH35" s="155">
        <v>2823275.5994449751</v>
      </c>
      <c r="BI35" s="138">
        <f t="shared" si="7"/>
        <v>-12945.447424906306</v>
      </c>
      <c r="BJ35" s="155">
        <v>-4176</v>
      </c>
      <c r="BK35" s="138">
        <f t="shared" si="8"/>
        <v>-17121.447424906306</v>
      </c>
      <c r="BL35" s="218" t="str">
        <f t="shared" si="9"/>
        <v>Primary</v>
      </c>
      <c r="BM35" s="218"/>
      <c r="BN35" s="218"/>
      <c r="BO35" s="218"/>
      <c r="BP35" s="218"/>
    </row>
    <row r="36" spans="1:68">
      <c r="A36" s="205">
        <v>36</v>
      </c>
      <c r="B36" s="217">
        <v>131845</v>
      </c>
      <c r="C36" s="217">
        <v>3012074</v>
      </c>
      <c r="D36" s="216" t="s">
        <v>30</v>
      </c>
      <c r="E36" s="213">
        <v>1832872.5</v>
      </c>
      <c r="F36" s="213">
        <v>0</v>
      </c>
      <c r="G36" s="213">
        <v>0</v>
      </c>
      <c r="H36" s="213">
        <v>58366.102449888647</v>
      </c>
      <c r="I36" s="213">
        <v>0</v>
      </c>
      <c r="J36" s="213">
        <v>0</v>
      </c>
      <c r="K36" s="213">
        <v>0</v>
      </c>
      <c r="L36" s="213">
        <v>0</v>
      </c>
      <c r="M36" s="213">
        <v>0</v>
      </c>
      <c r="N36" s="213">
        <v>400.84033613445297</v>
      </c>
      <c r="O36" s="213">
        <v>100.21008403361324</v>
      </c>
      <c r="P36" s="213">
        <v>0</v>
      </c>
      <c r="Q36" s="213">
        <v>0</v>
      </c>
      <c r="R36" s="213">
        <v>0</v>
      </c>
      <c r="S36" s="213">
        <v>0</v>
      </c>
      <c r="T36" s="213">
        <v>0</v>
      </c>
      <c r="U36" s="213">
        <v>0</v>
      </c>
      <c r="V36" s="213">
        <v>78303.443877550977</v>
      </c>
      <c r="W36" s="213">
        <v>0</v>
      </c>
      <c r="X36" s="213">
        <v>2655.9020044543427</v>
      </c>
      <c r="Y36" s="213">
        <v>151764.07185628731</v>
      </c>
      <c r="Z36" s="213">
        <v>0</v>
      </c>
      <c r="AA36" s="213">
        <v>4183.2000000000608</v>
      </c>
      <c r="AB36" s="213">
        <v>0</v>
      </c>
      <c r="AC36" s="213">
        <v>120000</v>
      </c>
      <c r="AD36" s="213">
        <v>0</v>
      </c>
      <c r="AE36" s="213">
        <v>0</v>
      </c>
      <c r="AF36" s="213">
        <v>0</v>
      </c>
      <c r="AG36" s="213">
        <v>42205</v>
      </c>
      <c r="AH36" s="213">
        <v>0</v>
      </c>
      <c r="AI36" s="213">
        <v>0</v>
      </c>
      <c r="AJ36" s="213">
        <v>0</v>
      </c>
      <c r="AK36" s="213">
        <v>0</v>
      </c>
      <c r="AL36" s="213">
        <v>0</v>
      </c>
      <c r="AM36" s="213">
        <v>0</v>
      </c>
      <c r="AN36" s="213">
        <v>0</v>
      </c>
      <c r="AO36" s="213">
        <v>0</v>
      </c>
      <c r="AP36" s="213">
        <f t="shared" si="1"/>
        <v>1832872.5</v>
      </c>
      <c r="AQ36" s="213">
        <f t="shared" si="2"/>
        <v>295773.77060834941</v>
      </c>
      <c r="AR36" s="213">
        <f t="shared" si="3"/>
        <v>162205</v>
      </c>
      <c r="AS36" s="213">
        <v>180947.12308123164</v>
      </c>
      <c r="AT36" s="215">
        <v>2290851.2706083492</v>
      </c>
      <c r="AU36" s="213">
        <v>2290851.2706083497</v>
      </c>
      <c r="AV36" s="213">
        <v>0</v>
      </c>
      <c r="AW36" s="213">
        <v>2128646.2706083492</v>
      </c>
      <c r="AX36" s="213">
        <v>4462.5707979210674</v>
      </c>
      <c r="AY36" s="213">
        <v>4357.5904362683441</v>
      </c>
      <c r="AZ36" s="214">
        <f t="shared" si="4"/>
        <v>2.4091378753489295E-2</v>
      </c>
      <c r="BA36" s="214">
        <v>0</v>
      </c>
      <c r="BB36" s="213">
        <v>0</v>
      </c>
      <c r="BC36" s="215">
        <f t="shared" si="5"/>
        <v>2290851.2706083492</v>
      </c>
      <c r="BD36" s="215">
        <v>4802.6232088225352</v>
      </c>
      <c r="BE36" s="214">
        <v>7.2905274467252035E-3</v>
      </c>
      <c r="BF36" s="213">
        <v>-16127.396391260007</v>
      </c>
      <c r="BG36" s="213">
        <f t="shared" si="6"/>
        <v>2274723.8742170893</v>
      </c>
      <c r="BH36" s="155">
        <v>2249371.2381194513</v>
      </c>
      <c r="BI36" s="138">
        <f t="shared" si="7"/>
        <v>25352.636097637936</v>
      </c>
      <c r="BJ36" s="155">
        <v>33495</v>
      </c>
      <c r="BK36" s="138">
        <f t="shared" si="8"/>
        <v>58847.636097637936</v>
      </c>
      <c r="BL36" s="218" t="str">
        <f t="shared" si="9"/>
        <v>Primary</v>
      </c>
      <c r="BM36" s="218"/>
      <c r="BN36" s="218"/>
      <c r="BO36" s="218"/>
      <c r="BP36" s="218"/>
    </row>
    <row r="37" spans="1:68">
      <c r="A37" s="205">
        <v>37</v>
      </c>
      <c r="B37" s="217">
        <v>131775</v>
      </c>
      <c r="C37" s="217">
        <v>3012075</v>
      </c>
      <c r="D37" s="216" t="s">
        <v>29</v>
      </c>
      <c r="E37" s="213">
        <v>3734910</v>
      </c>
      <c r="F37" s="213">
        <v>0</v>
      </c>
      <c r="G37" s="213">
        <v>0</v>
      </c>
      <c r="H37" s="213">
        <v>165399.76670201487</v>
      </c>
      <c r="I37" s="213">
        <v>0</v>
      </c>
      <c r="J37" s="213">
        <v>0</v>
      </c>
      <c r="K37" s="213">
        <v>0</v>
      </c>
      <c r="L37" s="213">
        <v>0</v>
      </c>
      <c r="M37" s="213">
        <v>0</v>
      </c>
      <c r="N37" s="213">
        <v>16250.154798761594</v>
      </c>
      <c r="O37" s="213">
        <v>18256.346749226039</v>
      </c>
      <c r="P37" s="213">
        <v>0</v>
      </c>
      <c r="Q37" s="213">
        <v>0</v>
      </c>
      <c r="R37" s="213">
        <v>0</v>
      </c>
      <c r="S37" s="213">
        <v>0</v>
      </c>
      <c r="T37" s="213">
        <v>0</v>
      </c>
      <c r="U37" s="213">
        <v>0</v>
      </c>
      <c r="V37" s="213">
        <v>277425.98062954016</v>
      </c>
      <c r="W37" s="213">
        <v>0</v>
      </c>
      <c r="X37" s="213">
        <v>1546.1293743372219</v>
      </c>
      <c r="Y37" s="213">
        <v>292345.2233459648</v>
      </c>
      <c r="Z37" s="213">
        <v>0</v>
      </c>
      <c r="AA37" s="213">
        <v>27619.199999999866</v>
      </c>
      <c r="AB37" s="213">
        <v>0</v>
      </c>
      <c r="AC37" s="213">
        <v>120000</v>
      </c>
      <c r="AD37" s="213">
        <v>0</v>
      </c>
      <c r="AE37" s="213">
        <v>0</v>
      </c>
      <c r="AF37" s="213">
        <v>0</v>
      </c>
      <c r="AG37" s="213">
        <v>98108</v>
      </c>
      <c r="AH37" s="213">
        <v>0</v>
      </c>
      <c r="AI37" s="213">
        <v>0</v>
      </c>
      <c r="AJ37" s="213">
        <v>0</v>
      </c>
      <c r="AK37" s="213">
        <v>0</v>
      </c>
      <c r="AL37" s="213">
        <v>0</v>
      </c>
      <c r="AM37" s="213">
        <v>0</v>
      </c>
      <c r="AN37" s="213">
        <v>0</v>
      </c>
      <c r="AO37" s="213">
        <v>0</v>
      </c>
      <c r="AP37" s="213">
        <f t="shared" si="1"/>
        <v>3734910</v>
      </c>
      <c r="AQ37" s="213">
        <f t="shared" si="2"/>
        <v>798842.80159984448</v>
      </c>
      <c r="AR37" s="213">
        <f t="shared" si="3"/>
        <v>218108</v>
      </c>
      <c r="AS37" s="213">
        <v>375045.10669697222</v>
      </c>
      <c r="AT37" s="215">
        <v>4751860.8015998444</v>
      </c>
      <c r="AU37" s="213">
        <v>4751860.8015998453</v>
      </c>
      <c r="AV37" s="213">
        <v>0</v>
      </c>
      <c r="AW37" s="213">
        <v>4533752.8015998444</v>
      </c>
      <c r="AX37" s="213">
        <v>4664.3547341562189</v>
      </c>
      <c r="AY37" s="213">
        <v>4720.2189316872427</v>
      </c>
      <c r="AZ37" s="214">
        <f t="shared" si="4"/>
        <v>-1.1835086113485663E-2</v>
      </c>
      <c r="BA37" s="214">
        <v>0</v>
      </c>
      <c r="BB37" s="213">
        <v>0</v>
      </c>
      <c r="BC37" s="215">
        <f t="shared" si="5"/>
        <v>4751860.8015998444</v>
      </c>
      <c r="BD37" s="215">
        <v>4888.7456806582759</v>
      </c>
      <c r="BE37" s="214">
        <v>-1.0064637669721432E-2</v>
      </c>
      <c r="BF37" s="213">
        <v>-32863.373778416615</v>
      </c>
      <c r="BG37" s="213">
        <f t="shared" si="6"/>
        <v>4718997.4278214276</v>
      </c>
      <c r="BH37" s="155">
        <v>4749434.401599844</v>
      </c>
      <c r="BI37" s="138">
        <f t="shared" si="7"/>
        <v>-30436.973778416403</v>
      </c>
      <c r="BJ37" s="155">
        <v>-5988</v>
      </c>
      <c r="BK37" s="138">
        <f t="shared" si="8"/>
        <v>-36424.973778416403</v>
      </c>
      <c r="BL37" s="218" t="str">
        <f t="shared" si="9"/>
        <v>Primary</v>
      </c>
      <c r="BM37" s="218"/>
      <c r="BN37" s="218"/>
      <c r="BO37" s="218"/>
      <c r="BP37" s="218"/>
    </row>
    <row r="38" spans="1:68">
      <c r="A38" s="205">
        <v>38</v>
      </c>
      <c r="B38" s="217">
        <v>101233</v>
      </c>
      <c r="C38" s="217">
        <v>3013300</v>
      </c>
      <c r="D38" s="216" t="s">
        <v>28</v>
      </c>
      <c r="E38" s="213">
        <v>1613850</v>
      </c>
      <c r="F38" s="213">
        <v>0</v>
      </c>
      <c r="G38" s="213">
        <v>0</v>
      </c>
      <c r="H38" s="213">
        <v>34660.243902439026</v>
      </c>
      <c r="I38" s="213">
        <v>0</v>
      </c>
      <c r="J38" s="213">
        <v>0</v>
      </c>
      <c r="K38" s="213">
        <v>0</v>
      </c>
      <c r="L38" s="213">
        <v>0</v>
      </c>
      <c r="M38" s="213">
        <v>0</v>
      </c>
      <c r="N38" s="213">
        <v>6546.7625899280638</v>
      </c>
      <c r="O38" s="213">
        <v>4431.6546762589924</v>
      </c>
      <c r="P38" s="213">
        <v>0</v>
      </c>
      <c r="Q38" s="213">
        <v>0</v>
      </c>
      <c r="R38" s="213">
        <v>0</v>
      </c>
      <c r="S38" s="213">
        <v>0</v>
      </c>
      <c r="T38" s="213">
        <v>0</v>
      </c>
      <c r="U38" s="213">
        <v>0</v>
      </c>
      <c r="V38" s="213">
        <v>83496.935933147644</v>
      </c>
      <c r="W38" s="213">
        <v>0</v>
      </c>
      <c r="X38" s="213">
        <v>0</v>
      </c>
      <c r="Y38" s="213">
        <v>97736.035242290716</v>
      </c>
      <c r="Z38" s="213">
        <v>0</v>
      </c>
      <c r="AA38" s="213">
        <v>0</v>
      </c>
      <c r="AB38" s="213">
        <v>0</v>
      </c>
      <c r="AC38" s="213">
        <v>120000</v>
      </c>
      <c r="AD38" s="213">
        <v>0</v>
      </c>
      <c r="AE38" s="213">
        <v>0</v>
      </c>
      <c r="AF38" s="213">
        <v>0</v>
      </c>
      <c r="AG38" s="213">
        <v>0</v>
      </c>
      <c r="AH38" s="213">
        <v>0</v>
      </c>
      <c r="AI38" s="213">
        <v>0</v>
      </c>
      <c r="AJ38" s="213">
        <v>0</v>
      </c>
      <c r="AK38" s="213">
        <v>0</v>
      </c>
      <c r="AL38" s="213">
        <v>0</v>
      </c>
      <c r="AM38" s="213">
        <v>0</v>
      </c>
      <c r="AN38" s="213">
        <v>0</v>
      </c>
      <c r="AO38" s="213">
        <v>0</v>
      </c>
      <c r="AP38" s="213">
        <f t="shared" si="1"/>
        <v>1613850</v>
      </c>
      <c r="AQ38" s="213">
        <f t="shared" si="2"/>
        <v>226871.63234406442</v>
      </c>
      <c r="AR38" s="213">
        <f t="shared" si="3"/>
        <v>120000</v>
      </c>
      <c r="AS38" s="213">
        <v>115066.15719351023</v>
      </c>
      <c r="AT38" s="215">
        <v>1960721.6323440643</v>
      </c>
      <c r="AU38" s="213">
        <v>1960721.6323440643</v>
      </c>
      <c r="AV38" s="213">
        <v>0</v>
      </c>
      <c r="AW38" s="213">
        <v>1840721.6323440643</v>
      </c>
      <c r="AX38" s="213">
        <v>4382.6705532001533</v>
      </c>
      <c r="AY38" s="213">
        <v>4073.276110714286</v>
      </c>
      <c r="AZ38" s="214">
        <f t="shared" si="4"/>
        <v>7.595714949743787E-2</v>
      </c>
      <c r="BA38" s="214">
        <v>-4.4857149497437868E-2</v>
      </c>
      <c r="BB38" s="213">
        <v>-76740.533285914265</v>
      </c>
      <c r="BC38" s="215">
        <f t="shared" ref="BC38:BC69" si="10">IF(C38="","",AT38+BB38)</f>
        <v>1883981.0990581501</v>
      </c>
      <c r="BD38" s="215">
        <v>4485.669283471786</v>
      </c>
      <c r="BE38" s="214">
        <v>2.9061520104977978E-2</v>
      </c>
      <c r="BF38" s="213">
        <v>-14200.223237587426</v>
      </c>
      <c r="BG38" s="213">
        <f t="shared" ref="BG38:BG69" si="11">IF(C38="","",BC38+BF38)</f>
        <v>1869780.8758205627</v>
      </c>
      <c r="BH38" s="155">
        <v>1808851.9664970392</v>
      </c>
      <c r="BI38" s="138">
        <f t="shared" ref="BI38:BI69" si="12">BG38-BH38</f>
        <v>60928.90932352352</v>
      </c>
      <c r="BJ38" s="155">
        <v>0</v>
      </c>
      <c r="BK38" s="138">
        <f t="shared" ref="BK38:BK69" si="13">BI38+BJ38</f>
        <v>60928.90932352352</v>
      </c>
      <c r="BL38" s="218" t="str">
        <f t="shared" ref="BL38:BL58" si="14">IF(E38&gt;1,"Primary","Secondary")</f>
        <v>Primary</v>
      </c>
      <c r="BM38" s="218"/>
      <c r="BN38" s="218"/>
      <c r="BO38" s="218"/>
      <c r="BP38" s="218"/>
    </row>
    <row r="39" spans="1:68">
      <c r="A39" s="205">
        <v>39</v>
      </c>
      <c r="B39" s="217">
        <v>101234</v>
      </c>
      <c r="C39" s="217">
        <v>3013301</v>
      </c>
      <c r="D39" s="216" t="s">
        <v>27</v>
      </c>
      <c r="E39" s="213">
        <v>1379457.5</v>
      </c>
      <c r="F39" s="213">
        <v>0</v>
      </c>
      <c r="G39" s="213">
        <v>0</v>
      </c>
      <c r="H39" s="213">
        <v>48444.774647887323</v>
      </c>
      <c r="I39" s="213">
        <v>0</v>
      </c>
      <c r="J39" s="213">
        <v>0</v>
      </c>
      <c r="K39" s="213">
        <v>0</v>
      </c>
      <c r="L39" s="213">
        <v>0</v>
      </c>
      <c r="M39" s="213">
        <v>0</v>
      </c>
      <c r="N39" s="213">
        <v>3099.9999999999959</v>
      </c>
      <c r="O39" s="213">
        <v>0</v>
      </c>
      <c r="P39" s="213">
        <v>0</v>
      </c>
      <c r="Q39" s="213">
        <v>0</v>
      </c>
      <c r="R39" s="213">
        <v>0</v>
      </c>
      <c r="S39" s="213">
        <v>0</v>
      </c>
      <c r="T39" s="213">
        <v>0</v>
      </c>
      <c r="U39" s="213">
        <v>0</v>
      </c>
      <c r="V39" s="213">
        <v>27601.971428571338</v>
      </c>
      <c r="W39" s="213">
        <v>0</v>
      </c>
      <c r="X39" s="213">
        <v>0</v>
      </c>
      <c r="Y39" s="213">
        <v>82218.039215686396</v>
      </c>
      <c r="Z39" s="213">
        <v>0</v>
      </c>
      <c r="AA39" s="213">
        <v>0</v>
      </c>
      <c r="AB39" s="213">
        <v>0</v>
      </c>
      <c r="AC39" s="213">
        <v>120000</v>
      </c>
      <c r="AD39" s="213">
        <v>0</v>
      </c>
      <c r="AE39" s="213">
        <v>0</v>
      </c>
      <c r="AF39" s="213">
        <v>0</v>
      </c>
      <c r="AG39" s="213">
        <v>0</v>
      </c>
      <c r="AH39" s="213">
        <v>0</v>
      </c>
      <c r="AI39" s="213">
        <v>0</v>
      </c>
      <c r="AJ39" s="213">
        <v>0</v>
      </c>
      <c r="AK39" s="213">
        <v>0</v>
      </c>
      <c r="AL39" s="213">
        <v>0</v>
      </c>
      <c r="AM39" s="213">
        <v>0</v>
      </c>
      <c r="AN39" s="213">
        <v>0</v>
      </c>
      <c r="AO39" s="213">
        <v>0</v>
      </c>
      <c r="AP39" s="213">
        <f t="shared" si="1"/>
        <v>1379457.5</v>
      </c>
      <c r="AQ39" s="213">
        <f t="shared" si="2"/>
        <v>161364.78529214504</v>
      </c>
      <c r="AR39" s="213">
        <f t="shared" si="3"/>
        <v>120000</v>
      </c>
      <c r="AS39" s="213">
        <v>106440.42653963006</v>
      </c>
      <c r="AT39" s="215">
        <v>1660822.2852921451</v>
      </c>
      <c r="AU39" s="213">
        <v>1660822.2852921451</v>
      </c>
      <c r="AV39" s="213">
        <v>0</v>
      </c>
      <c r="AW39" s="213">
        <v>1540822.2852921451</v>
      </c>
      <c r="AX39" s="213">
        <v>4291.9840815937187</v>
      </c>
      <c r="AY39" s="213">
        <v>4400.5495412256269</v>
      </c>
      <c r="AZ39" s="214">
        <f t="shared" si="4"/>
        <v>-2.4670886809666708E-2</v>
      </c>
      <c r="BA39" s="214">
        <v>9.6708868096667087E-3</v>
      </c>
      <c r="BB39" s="213">
        <v>15278.040728355043</v>
      </c>
      <c r="BC39" s="215">
        <f t="shared" si="10"/>
        <v>1676100.3260205002</v>
      </c>
      <c r="BD39" s="215">
        <v>4668.8031365473544</v>
      </c>
      <c r="BE39" s="214">
        <v>-1.3941050197240124E-2</v>
      </c>
      <c r="BF39" s="213">
        <v>-12137.80986260449</v>
      </c>
      <c r="BG39" s="213">
        <f t="shared" si="11"/>
        <v>1663962.5161578956</v>
      </c>
      <c r="BH39" s="155">
        <v>1681057.4852921451</v>
      </c>
      <c r="BI39" s="138">
        <f t="shared" si="12"/>
        <v>-17094.969134249492</v>
      </c>
      <c r="BJ39" s="155">
        <v>0</v>
      </c>
      <c r="BK39" s="138">
        <f t="shared" si="13"/>
        <v>-17094.969134249492</v>
      </c>
      <c r="BL39" s="218" t="str">
        <f t="shared" si="14"/>
        <v>Primary</v>
      </c>
      <c r="BM39" s="218"/>
      <c r="BN39" s="218"/>
      <c r="BO39" s="218"/>
      <c r="BP39" s="218"/>
    </row>
    <row r="40" spans="1:68">
      <c r="A40" s="205">
        <v>40</v>
      </c>
      <c r="B40" s="217">
        <v>101235</v>
      </c>
      <c r="C40" s="217">
        <v>3013500</v>
      </c>
      <c r="D40" s="216" t="s">
        <v>26</v>
      </c>
      <c r="E40" s="213">
        <v>1221915</v>
      </c>
      <c r="F40" s="213">
        <v>0</v>
      </c>
      <c r="G40" s="213">
        <v>0</v>
      </c>
      <c r="H40" s="213">
        <v>29813.856655290103</v>
      </c>
      <c r="I40" s="213">
        <v>0</v>
      </c>
      <c r="J40" s="213">
        <v>0</v>
      </c>
      <c r="K40" s="213">
        <v>0</v>
      </c>
      <c r="L40" s="213">
        <v>0</v>
      </c>
      <c r="M40" s="213">
        <v>0</v>
      </c>
      <c r="N40" s="213">
        <v>5132.2784810126532</v>
      </c>
      <c r="O40" s="213">
        <v>3723.4177215189966</v>
      </c>
      <c r="P40" s="213">
        <v>0</v>
      </c>
      <c r="Q40" s="213">
        <v>0</v>
      </c>
      <c r="R40" s="213">
        <v>0</v>
      </c>
      <c r="S40" s="213">
        <v>0</v>
      </c>
      <c r="T40" s="213">
        <v>0</v>
      </c>
      <c r="U40" s="213">
        <v>0</v>
      </c>
      <c r="V40" s="213">
        <v>100825.41984732835</v>
      </c>
      <c r="W40" s="213">
        <v>0</v>
      </c>
      <c r="X40" s="213">
        <v>542.66211604095565</v>
      </c>
      <c r="Y40" s="213">
        <v>65659.323970845813</v>
      </c>
      <c r="Z40" s="213">
        <v>0</v>
      </c>
      <c r="AA40" s="213">
        <v>0</v>
      </c>
      <c r="AB40" s="213">
        <v>0</v>
      </c>
      <c r="AC40" s="213">
        <v>120000</v>
      </c>
      <c r="AD40" s="213">
        <v>0</v>
      </c>
      <c r="AE40" s="213">
        <v>0</v>
      </c>
      <c r="AF40" s="213">
        <v>0</v>
      </c>
      <c r="AG40" s="213">
        <v>0</v>
      </c>
      <c r="AH40" s="213">
        <v>0</v>
      </c>
      <c r="AI40" s="213">
        <v>0</v>
      </c>
      <c r="AJ40" s="213">
        <v>0</v>
      </c>
      <c r="AK40" s="213">
        <v>0</v>
      </c>
      <c r="AL40" s="213">
        <v>0</v>
      </c>
      <c r="AM40" s="213">
        <v>0</v>
      </c>
      <c r="AN40" s="213">
        <v>0</v>
      </c>
      <c r="AO40" s="213">
        <v>0</v>
      </c>
      <c r="AP40" s="213">
        <f t="shared" si="1"/>
        <v>1221915</v>
      </c>
      <c r="AQ40" s="213">
        <f t="shared" si="2"/>
        <v>205696.95879203686</v>
      </c>
      <c r="AR40" s="213">
        <f t="shared" si="3"/>
        <v>120000</v>
      </c>
      <c r="AS40" s="213">
        <v>80566.252298490872</v>
      </c>
      <c r="AT40" s="215">
        <v>1547611.9587920369</v>
      </c>
      <c r="AU40" s="213">
        <v>1547611.9587920371</v>
      </c>
      <c r="AV40" s="213">
        <v>0</v>
      </c>
      <c r="AW40" s="213">
        <v>1427611.9587920369</v>
      </c>
      <c r="AX40" s="213">
        <v>4489.345782364896</v>
      </c>
      <c r="AY40" s="213">
        <v>4177.7791537735848</v>
      </c>
      <c r="AZ40" s="214">
        <f t="shared" si="4"/>
        <v>7.4577093983028808E-2</v>
      </c>
      <c r="BA40" s="214">
        <v>-4.3477093983028806E-2</v>
      </c>
      <c r="BB40" s="213">
        <v>-57760.787617046961</v>
      </c>
      <c r="BC40" s="215">
        <f t="shared" si="10"/>
        <v>1489851.17117499</v>
      </c>
      <c r="BD40" s="215">
        <v>4685.0665760219808</v>
      </c>
      <c r="BE40" s="214">
        <v>2.8523601661919695E-2</v>
      </c>
      <c r="BF40" s="213">
        <v>-10751.597594173338</v>
      </c>
      <c r="BG40" s="213">
        <f t="shared" si="11"/>
        <v>1479099.5735808166</v>
      </c>
      <c r="BH40" s="155">
        <v>1431934.1709125899</v>
      </c>
      <c r="BI40" s="138">
        <f t="shared" si="12"/>
        <v>47165.402668226743</v>
      </c>
      <c r="BJ40" s="155">
        <v>0</v>
      </c>
      <c r="BK40" s="138">
        <f t="shared" si="13"/>
        <v>47165.402668226743</v>
      </c>
      <c r="BL40" s="218" t="str">
        <f t="shared" si="14"/>
        <v>Primary</v>
      </c>
      <c r="BM40" s="218"/>
      <c r="BN40" s="218"/>
      <c r="BO40" s="218"/>
      <c r="BP40" s="218"/>
    </row>
    <row r="41" spans="1:68">
      <c r="A41" s="205">
        <v>41</v>
      </c>
      <c r="B41" s="217">
        <v>101236</v>
      </c>
      <c r="C41" s="217">
        <v>3013502</v>
      </c>
      <c r="D41" s="216" t="s">
        <v>25</v>
      </c>
      <c r="E41" s="213">
        <v>1383300</v>
      </c>
      <c r="F41" s="213">
        <v>0</v>
      </c>
      <c r="G41" s="213">
        <v>0</v>
      </c>
      <c r="H41" s="213">
        <v>23506.779661016953</v>
      </c>
      <c r="I41" s="213">
        <v>0</v>
      </c>
      <c r="J41" s="213">
        <v>0</v>
      </c>
      <c r="K41" s="213">
        <v>0</v>
      </c>
      <c r="L41" s="213">
        <v>0</v>
      </c>
      <c r="M41" s="213">
        <v>0</v>
      </c>
      <c r="N41" s="213">
        <v>1200.0000000000005</v>
      </c>
      <c r="O41" s="213">
        <v>900</v>
      </c>
      <c r="P41" s="213">
        <v>0</v>
      </c>
      <c r="Q41" s="213">
        <v>0</v>
      </c>
      <c r="R41" s="213">
        <v>0</v>
      </c>
      <c r="S41" s="213">
        <v>0</v>
      </c>
      <c r="T41" s="213">
        <v>0</v>
      </c>
      <c r="U41" s="213">
        <v>0</v>
      </c>
      <c r="V41" s="213">
        <v>59165.217391304272</v>
      </c>
      <c r="W41" s="213">
        <v>0</v>
      </c>
      <c r="X41" s="213">
        <v>1016.9491525423729</v>
      </c>
      <c r="Y41" s="213">
        <v>65385.732165206478</v>
      </c>
      <c r="Z41" s="213">
        <v>0</v>
      </c>
      <c r="AA41" s="213">
        <v>0</v>
      </c>
      <c r="AB41" s="213">
        <v>0</v>
      </c>
      <c r="AC41" s="213">
        <v>120000</v>
      </c>
      <c r="AD41" s="213">
        <v>0</v>
      </c>
      <c r="AE41" s="213">
        <v>0</v>
      </c>
      <c r="AF41" s="213">
        <v>100000</v>
      </c>
      <c r="AG41" s="213">
        <v>0</v>
      </c>
      <c r="AH41" s="213">
        <v>0</v>
      </c>
      <c r="AI41" s="213">
        <v>0</v>
      </c>
      <c r="AJ41" s="213">
        <v>0</v>
      </c>
      <c r="AK41" s="213">
        <v>0</v>
      </c>
      <c r="AL41" s="213">
        <v>0</v>
      </c>
      <c r="AM41" s="213">
        <v>0</v>
      </c>
      <c r="AN41" s="213">
        <v>0</v>
      </c>
      <c r="AO41" s="213">
        <v>0</v>
      </c>
      <c r="AP41" s="213">
        <f t="shared" si="1"/>
        <v>1383300</v>
      </c>
      <c r="AQ41" s="213">
        <f t="shared" si="2"/>
        <v>151174.67837007009</v>
      </c>
      <c r="AR41" s="213">
        <f t="shared" si="3"/>
        <v>220000</v>
      </c>
      <c r="AS41" s="213">
        <v>77139.121995714959</v>
      </c>
      <c r="AT41" s="215">
        <v>1754474.6783700702</v>
      </c>
      <c r="AU41" s="213">
        <v>1754474.6783700702</v>
      </c>
      <c r="AV41" s="213">
        <v>0</v>
      </c>
      <c r="AW41" s="213">
        <v>1634474.6783700702</v>
      </c>
      <c r="AX41" s="213">
        <v>4540.2074399168614</v>
      </c>
      <c r="AY41" s="213">
        <v>4343.863875</v>
      </c>
      <c r="AZ41" s="214">
        <f t="shared" si="4"/>
        <v>4.5200211278918448E-2</v>
      </c>
      <c r="BA41" s="214">
        <v>-1.4100211278918449E-2</v>
      </c>
      <c r="BB41" s="213">
        <v>-22049.783425570105</v>
      </c>
      <c r="BC41" s="215">
        <f t="shared" si="10"/>
        <v>1732424.8949445002</v>
      </c>
      <c r="BD41" s="215">
        <v>4812.2913748458341</v>
      </c>
      <c r="BE41" s="214">
        <v>2.8883572895280984E-2</v>
      </c>
      <c r="BF41" s="213">
        <v>-12171.619917932079</v>
      </c>
      <c r="BG41" s="213">
        <f t="shared" si="11"/>
        <v>1720253.2750265682</v>
      </c>
      <c r="BH41" s="155">
        <v>1664998.9949738528</v>
      </c>
      <c r="BI41" s="138">
        <f t="shared" si="12"/>
        <v>55254.280052715447</v>
      </c>
      <c r="BJ41" s="155">
        <v>0</v>
      </c>
      <c r="BK41" s="138">
        <f t="shared" si="13"/>
        <v>55254.280052715447</v>
      </c>
      <c r="BL41" s="218" t="str">
        <f t="shared" si="14"/>
        <v>Primary</v>
      </c>
      <c r="BM41" s="218"/>
      <c r="BN41" s="218"/>
      <c r="BO41" s="218"/>
      <c r="BP41" s="218"/>
    </row>
    <row r="42" spans="1:68">
      <c r="A42" s="205">
        <v>42</v>
      </c>
      <c r="B42" s="217">
        <v>101237</v>
      </c>
      <c r="C42" s="217">
        <v>3013503</v>
      </c>
      <c r="D42" s="216" t="s">
        <v>24</v>
      </c>
      <c r="E42" s="213">
        <v>1459189.375</v>
      </c>
      <c r="F42" s="213">
        <v>0</v>
      </c>
      <c r="G42" s="213">
        <v>0</v>
      </c>
      <c r="H42" s="213">
        <v>23192.238605898117</v>
      </c>
      <c r="I42" s="213">
        <v>0</v>
      </c>
      <c r="J42" s="213">
        <v>0</v>
      </c>
      <c r="K42" s="213">
        <v>0</v>
      </c>
      <c r="L42" s="213">
        <v>0</v>
      </c>
      <c r="M42" s="213">
        <v>0</v>
      </c>
      <c r="N42" s="213">
        <v>1143.2264397905753</v>
      </c>
      <c r="O42" s="213">
        <v>198.82198952879588</v>
      </c>
      <c r="P42" s="213">
        <v>0</v>
      </c>
      <c r="Q42" s="213">
        <v>0</v>
      </c>
      <c r="R42" s="213">
        <v>0</v>
      </c>
      <c r="S42" s="213">
        <v>0</v>
      </c>
      <c r="T42" s="213">
        <v>0</v>
      </c>
      <c r="U42" s="213">
        <v>0</v>
      </c>
      <c r="V42" s="213">
        <v>67936.926605504632</v>
      </c>
      <c r="W42" s="213">
        <v>0</v>
      </c>
      <c r="X42" s="213">
        <v>509.04825737265412</v>
      </c>
      <c r="Y42" s="213">
        <v>88303.073394495499</v>
      </c>
      <c r="Z42" s="213">
        <v>0</v>
      </c>
      <c r="AA42" s="213">
        <v>0</v>
      </c>
      <c r="AB42" s="213">
        <v>0</v>
      </c>
      <c r="AC42" s="213">
        <v>120000</v>
      </c>
      <c r="AD42" s="213">
        <v>0</v>
      </c>
      <c r="AE42" s="213">
        <v>0</v>
      </c>
      <c r="AF42" s="213">
        <v>0</v>
      </c>
      <c r="AG42" s="213">
        <v>0</v>
      </c>
      <c r="AH42" s="213">
        <v>0</v>
      </c>
      <c r="AI42" s="213">
        <v>0</v>
      </c>
      <c r="AJ42" s="213">
        <v>0</v>
      </c>
      <c r="AK42" s="213">
        <v>0</v>
      </c>
      <c r="AL42" s="213">
        <v>0</v>
      </c>
      <c r="AM42" s="213">
        <v>0</v>
      </c>
      <c r="AN42" s="213">
        <v>0</v>
      </c>
      <c r="AO42" s="213">
        <v>0</v>
      </c>
      <c r="AP42" s="213">
        <f t="shared" si="1"/>
        <v>1459189.375</v>
      </c>
      <c r="AQ42" s="213">
        <f t="shared" si="2"/>
        <v>181283.33529259026</v>
      </c>
      <c r="AR42" s="213">
        <f t="shared" si="3"/>
        <v>120000</v>
      </c>
      <c r="AS42" s="213">
        <v>99899.192697444552</v>
      </c>
      <c r="AT42" s="215">
        <v>1760472.7102925903</v>
      </c>
      <c r="AU42" s="213">
        <v>1760472.7102925903</v>
      </c>
      <c r="AV42" s="213">
        <v>0</v>
      </c>
      <c r="AW42" s="213">
        <v>1640472.7102925903</v>
      </c>
      <c r="AX42" s="213">
        <v>4319.875471474892</v>
      </c>
      <c r="AY42" s="213">
        <v>4384.5156926925611</v>
      </c>
      <c r="AZ42" s="214">
        <f t="shared" si="4"/>
        <v>-1.4742841797875519E-2</v>
      </c>
      <c r="BA42" s="214">
        <v>0</v>
      </c>
      <c r="BB42" s="213">
        <v>0</v>
      </c>
      <c r="BC42" s="215">
        <f t="shared" si="10"/>
        <v>1760472.7102925903</v>
      </c>
      <c r="BD42" s="215">
        <v>4635.8728381635028</v>
      </c>
      <c r="BE42" s="214">
        <v>-1.3751737395700125E-2</v>
      </c>
      <c r="BF42" s="213">
        <v>-12839.368510651964</v>
      </c>
      <c r="BG42" s="213">
        <f t="shared" si="11"/>
        <v>1747633.3417819384</v>
      </c>
      <c r="BH42" s="155">
        <v>1765196.8842885843</v>
      </c>
      <c r="BI42" s="138">
        <f t="shared" si="12"/>
        <v>-17563.542506645899</v>
      </c>
      <c r="BJ42" s="155">
        <v>0</v>
      </c>
      <c r="BK42" s="138">
        <f t="shared" si="13"/>
        <v>-17563.542506645899</v>
      </c>
      <c r="BL42" s="218" t="str">
        <f t="shared" si="14"/>
        <v>Primary</v>
      </c>
      <c r="BM42" s="218"/>
      <c r="BN42" s="218"/>
      <c r="BO42" s="218"/>
      <c r="BP42" s="218"/>
    </row>
    <row r="43" spans="1:68">
      <c r="A43" s="205">
        <v>43</v>
      </c>
      <c r="B43" s="217">
        <v>101238</v>
      </c>
      <c r="C43" s="217">
        <v>3013505</v>
      </c>
      <c r="D43" s="216" t="s">
        <v>23</v>
      </c>
      <c r="E43" s="213">
        <v>753130</v>
      </c>
      <c r="F43" s="213">
        <v>0</v>
      </c>
      <c r="G43" s="213">
        <v>0</v>
      </c>
      <c r="H43" s="213">
        <v>9332.3857868020295</v>
      </c>
      <c r="I43" s="213">
        <v>0</v>
      </c>
      <c r="J43" s="213">
        <v>0</v>
      </c>
      <c r="K43" s="213">
        <v>0</v>
      </c>
      <c r="L43" s="213">
        <v>0</v>
      </c>
      <c r="M43" s="213">
        <v>0</v>
      </c>
      <c r="N43" s="213">
        <v>849.99999999999977</v>
      </c>
      <c r="O43" s="213">
        <v>0</v>
      </c>
      <c r="P43" s="213">
        <v>0</v>
      </c>
      <c r="Q43" s="213">
        <v>0</v>
      </c>
      <c r="R43" s="213">
        <v>0</v>
      </c>
      <c r="S43" s="213">
        <v>0</v>
      </c>
      <c r="T43" s="213">
        <v>0</v>
      </c>
      <c r="U43" s="213">
        <v>0</v>
      </c>
      <c r="V43" s="213">
        <v>36608.313253012057</v>
      </c>
      <c r="W43" s="213">
        <v>0</v>
      </c>
      <c r="X43" s="213">
        <v>0</v>
      </c>
      <c r="Y43" s="213">
        <v>30815.029522275847</v>
      </c>
      <c r="Z43" s="213">
        <v>0</v>
      </c>
      <c r="AA43" s="213">
        <v>0</v>
      </c>
      <c r="AB43" s="213">
        <v>0</v>
      </c>
      <c r="AC43" s="213">
        <v>120000</v>
      </c>
      <c r="AD43" s="213">
        <v>0</v>
      </c>
      <c r="AE43" s="213">
        <v>0</v>
      </c>
      <c r="AF43" s="213">
        <v>0</v>
      </c>
      <c r="AG43" s="213">
        <v>0</v>
      </c>
      <c r="AH43" s="213">
        <v>0</v>
      </c>
      <c r="AI43" s="213">
        <v>0</v>
      </c>
      <c r="AJ43" s="213">
        <v>0</v>
      </c>
      <c r="AK43" s="213">
        <v>0</v>
      </c>
      <c r="AL43" s="213">
        <v>0</v>
      </c>
      <c r="AM43" s="213">
        <v>0</v>
      </c>
      <c r="AN43" s="213">
        <v>0</v>
      </c>
      <c r="AO43" s="213">
        <v>0</v>
      </c>
      <c r="AP43" s="213">
        <f t="shared" si="1"/>
        <v>753130</v>
      </c>
      <c r="AQ43" s="213">
        <f t="shared" si="2"/>
        <v>77605.728562089935</v>
      </c>
      <c r="AR43" s="213">
        <f t="shared" si="3"/>
        <v>120000</v>
      </c>
      <c r="AS43" s="213">
        <v>35481.222415676864</v>
      </c>
      <c r="AT43" s="215">
        <v>950735.72856208996</v>
      </c>
      <c r="AU43" s="213">
        <v>950735.72856208996</v>
      </c>
      <c r="AV43" s="213">
        <v>0</v>
      </c>
      <c r="AW43" s="213">
        <v>830735.72856208996</v>
      </c>
      <c r="AX43" s="213">
        <v>4238.4475947045403</v>
      </c>
      <c r="AY43" s="213">
        <v>3905.1796678571432</v>
      </c>
      <c r="AZ43" s="214">
        <f t="shared" si="4"/>
        <v>8.5339972854633975E-2</v>
      </c>
      <c r="BA43" s="214">
        <v>-5.4239972854633972E-2</v>
      </c>
      <c r="BB43" s="213">
        <v>-41516.100478699831</v>
      </c>
      <c r="BC43" s="215">
        <f t="shared" si="10"/>
        <v>909219.62808339018</v>
      </c>
      <c r="BD43" s="215">
        <v>4638.8756534866843</v>
      </c>
      <c r="BE43" s="214">
        <v>2.6885028383071941E-2</v>
      </c>
      <c r="BF43" s="213">
        <v>-6626.7708442074654</v>
      </c>
      <c r="BG43" s="213">
        <f t="shared" si="11"/>
        <v>902592.85723918269</v>
      </c>
      <c r="BH43" s="155">
        <v>875184.01489563496</v>
      </c>
      <c r="BI43" s="138">
        <f t="shared" si="12"/>
        <v>27408.842343547731</v>
      </c>
      <c r="BJ43" s="155">
        <v>0</v>
      </c>
      <c r="BK43" s="138">
        <f t="shared" si="13"/>
        <v>27408.842343547731</v>
      </c>
      <c r="BL43" s="218" t="str">
        <f t="shared" si="14"/>
        <v>Primary</v>
      </c>
      <c r="BM43" s="218"/>
      <c r="BN43" s="218"/>
      <c r="BO43" s="218"/>
      <c r="BP43" s="218"/>
    </row>
    <row r="44" spans="1:68">
      <c r="A44" s="205">
        <v>44</v>
      </c>
      <c r="B44" s="217">
        <v>101239</v>
      </c>
      <c r="C44" s="217">
        <v>3013506</v>
      </c>
      <c r="D44" s="216" t="s">
        <v>22</v>
      </c>
      <c r="E44" s="213">
        <v>806925</v>
      </c>
      <c r="F44" s="213">
        <v>0</v>
      </c>
      <c r="G44" s="213">
        <v>0</v>
      </c>
      <c r="H44" s="213">
        <v>16652.898550724636</v>
      </c>
      <c r="I44" s="213">
        <v>0</v>
      </c>
      <c r="J44" s="213">
        <v>0</v>
      </c>
      <c r="K44" s="213">
        <v>0</v>
      </c>
      <c r="L44" s="213">
        <v>0</v>
      </c>
      <c r="M44" s="213">
        <v>0</v>
      </c>
      <c r="N44" s="213">
        <v>249.99999999999991</v>
      </c>
      <c r="O44" s="213">
        <v>300.00000000000028</v>
      </c>
      <c r="P44" s="213">
        <v>0</v>
      </c>
      <c r="Q44" s="213">
        <v>0</v>
      </c>
      <c r="R44" s="213">
        <v>0</v>
      </c>
      <c r="S44" s="213">
        <v>0</v>
      </c>
      <c r="T44" s="213">
        <v>0</v>
      </c>
      <c r="U44" s="213">
        <v>0</v>
      </c>
      <c r="V44" s="213">
        <v>10590.517241379306</v>
      </c>
      <c r="W44" s="213">
        <v>0</v>
      </c>
      <c r="X44" s="213">
        <v>0</v>
      </c>
      <c r="Y44" s="213">
        <v>44799.999999999985</v>
      </c>
      <c r="Z44" s="213">
        <v>0</v>
      </c>
      <c r="AA44" s="213">
        <v>0</v>
      </c>
      <c r="AB44" s="213">
        <v>0</v>
      </c>
      <c r="AC44" s="213">
        <v>120000</v>
      </c>
      <c r="AD44" s="213">
        <v>0</v>
      </c>
      <c r="AE44" s="213">
        <v>0</v>
      </c>
      <c r="AF44" s="213">
        <v>0</v>
      </c>
      <c r="AG44" s="213">
        <v>0</v>
      </c>
      <c r="AH44" s="213">
        <v>0</v>
      </c>
      <c r="AI44" s="213">
        <v>0</v>
      </c>
      <c r="AJ44" s="213">
        <v>0</v>
      </c>
      <c r="AK44" s="213">
        <v>0</v>
      </c>
      <c r="AL44" s="213">
        <v>0</v>
      </c>
      <c r="AM44" s="213">
        <v>0</v>
      </c>
      <c r="AN44" s="213">
        <v>0</v>
      </c>
      <c r="AO44" s="213">
        <v>0</v>
      </c>
      <c r="AP44" s="213">
        <f t="shared" si="1"/>
        <v>806925</v>
      </c>
      <c r="AQ44" s="213">
        <f t="shared" si="2"/>
        <v>72593.41579210393</v>
      </c>
      <c r="AR44" s="213">
        <f t="shared" si="3"/>
        <v>120000</v>
      </c>
      <c r="AS44" s="213">
        <v>53126.449275362305</v>
      </c>
      <c r="AT44" s="215">
        <v>999518.41579210397</v>
      </c>
      <c r="AU44" s="213">
        <v>999518.41579210397</v>
      </c>
      <c r="AV44" s="213">
        <v>0</v>
      </c>
      <c r="AW44" s="213">
        <v>879518.41579210397</v>
      </c>
      <c r="AX44" s="213">
        <v>4188.1829323433521</v>
      </c>
      <c r="AY44" s="213">
        <v>4316.9780123809524</v>
      </c>
      <c r="AZ44" s="214">
        <f t="shared" si="4"/>
        <v>-2.9834546219188539E-2</v>
      </c>
      <c r="BA44" s="214">
        <v>1.4834546219188539E-2</v>
      </c>
      <c r="BB44" s="213">
        <v>13448.486068896042</v>
      </c>
      <c r="BC44" s="215">
        <f t="shared" si="10"/>
        <v>1012966.901861</v>
      </c>
      <c r="BD44" s="215">
        <v>4823.6519136238094</v>
      </c>
      <c r="BE44" s="214">
        <v>-1.3246580266089714E-2</v>
      </c>
      <c r="BF44" s="213">
        <v>-7100.1116187937132</v>
      </c>
      <c r="BG44" s="213">
        <f t="shared" si="11"/>
        <v>1005866.7902422063</v>
      </c>
      <c r="BH44" s="155">
        <v>1015603.3826077217</v>
      </c>
      <c r="BI44" s="138">
        <f t="shared" si="12"/>
        <v>-9736.5923655154184</v>
      </c>
      <c r="BJ44" s="155">
        <v>0</v>
      </c>
      <c r="BK44" s="138">
        <f t="shared" si="13"/>
        <v>-9736.5923655154184</v>
      </c>
      <c r="BL44" s="218" t="str">
        <f t="shared" si="14"/>
        <v>Primary</v>
      </c>
      <c r="BM44" s="218"/>
      <c r="BN44" s="218"/>
      <c r="BO44" s="218"/>
      <c r="BP44" s="218"/>
    </row>
    <row r="45" spans="1:68">
      <c r="A45" s="205">
        <v>45</v>
      </c>
      <c r="B45" s="217">
        <v>136431</v>
      </c>
      <c r="C45" s="217">
        <v>3013507</v>
      </c>
      <c r="D45" s="216" t="s">
        <v>21</v>
      </c>
      <c r="E45" s="213">
        <v>1460150</v>
      </c>
      <c r="F45" s="213">
        <v>0</v>
      </c>
      <c r="G45" s="213">
        <v>0</v>
      </c>
      <c r="H45" s="213">
        <v>53424.262295081957</v>
      </c>
      <c r="I45" s="213">
        <v>0</v>
      </c>
      <c r="J45" s="213">
        <v>0</v>
      </c>
      <c r="K45" s="213">
        <v>0</v>
      </c>
      <c r="L45" s="213">
        <v>0</v>
      </c>
      <c r="M45" s="213">
        <v>0</v>
      </c>
      <c r="N45" s="213">
        <v>3946.1538461538526</v>
      </c>
      <c r="O45" s="213">
        <v>779.48717948717899</v>
      </c>
      <c r="P45" s="213">
        <v>0</v>
      </c>
      <c r="Q45" s="213">
        <v>0</v>
      </c>
      <c r="R45" s="213">
        <v>0</v>
      </c>
      <c r="S45" s="213">
        <v>0</v>
      </c>
      <c r="T45" s="213">
        <v>0</v>
      </c>
      <c r="U45" s="213">
        <v>0</v>
      </c>
      <c r="V45" s="213">
        <v>91008.724832214677</v>
      </c>
      <c r="W45" s="213">
        <v>0</v>
      </c>
      <c r="X45" s="213">
        <v>0</v>
      </c>
      <c r="Y45" s="213">
        <v>114020.37387103551</v>
      </c>
      <c r="Z45" s="213">
        <v>0</v>
      </c>
      <c r="AA45" s="213">
        <v>22865.142857142895</v>
      </c>
      <c r="AB45" s="213">
        <v>0</v>
      </c>
      <c r="AC45" s="213">
        <v>120000</v>
      </c>
      <c r="AD45" s="213">
        <v>0</v>
      </c>
      <c r="AE45" s="213">
        <v>0</v>
      </c>
      <c r="AF45" s="213">
        <v>0</v>
      </c>
      <c r="AG45" s="213">
        <v>12765.6</v>
      </c>
      <c r="AH45" s="213">
        <v>0</v>
      </c>
      <c r="AI45" s="213">
        <v>0</v>
      </c>
      <c r="AJ45" s="213">
        <v>0</v>
      </c>
      <c r="AK45" s="213">
        <v>0</v>
      </c>
      <c r="AL45" s="213">
        <v>0</v>
      </c>
      <c r="AM45" s="213">
        <v>0</v>
      </c>
      <c r="AN45" s="213">
        <v>0</v>
      </c>
      <c r="AO45" s="213">
        <v>0</v>
      </c>
      <c r="AP45" s="213">
        <f t="shared" si="1"/>
        <v>1460150</v>
      </c>
      <c r="AQ45" s="213">
        <f t="shared" si="2"/>
        <v>286044.14488111605</v>
      </c>
      <c r="AR45" s="213">
        <f t="shared" si="3"/>
        <v>132765.6</v>
      </c>
      <c r="AS45" s="213">
        <v>140732.50501857648</v>
      </c>
      <c r="AT45" s="215">
        <v>1878959.7448811161</v>
      </c>
      <c r="AU45" s="213">
        <v>1878959.7448811161</v>
      </c>
      <c r="AV45" s="213">
        <v>0</v>
      </c>
      <c r="AW45" s="213">
        <v>1746194.144881116</v>
      </c>
      <c r="AX45" s="213">
        <v>4595.247749687147</v>
      </c>
      <c r="AY45" s="213">
        <v>5579.7043839473681</v>
      </c>
      <c r="AZ45" s="214">
        <f t="shared" si="4"/>
        <v>-0.17643526726836489</v>
      </c>
      <c r="BA45" s="214">
        <v>0.16143526726836488</v>
      </c>
      <c r="BB45" s="213">
        <v>342289.206030384</v>
      </c>
      <c r="BC45" s="215">
        <f t="shared" si="10"/>
        <v>2221248.9509115</v>
      </c>
      <c r="BD45" s="215">
        <v>5845.3919760828949</v>
      </c>
      <c r="BE45" s="214">
        <v>-1.3964845711985308E-2</v>
      </c>
      <c r="BF45" s="213">
        <v>-12847.821024483863</v>
      </c>
      <c r="BG45" s="213">
        <f t="shared" si="11"/>
        <v>2208401.129887016</v>
      </c>
      <c r="BH45" s="155">
        <v>2232871.6658506184</v>
      </c>
      <c r="BI45" s="138">
        <f t="shared" si="12"/>
        <v>-24470.535963602364</v>
      </c>
      <c r="BJ45" s="155">
        <v>-345.60000000000036</v>
      </c>
      <c r="BK45" s="138">
        <f t="shared" si="13"/>
        <v>-24816.135963602363</v>
      </c>
      <c r="BL45" s="218" t="str">
        <f t="shared" si="14"/>
        <v>Primary</v>
      </c>
      <c r="BM45" s="218"/>
      <c r="BN45" s="218"/>
      <c r="BO45" s="218"/>
      <c r="BP45" s="218"/>
    </row>
    <row r="46" spans="1:68">
      <c r="A46" s="205">
        <v>46</v>
      </c>
      <c r="B46" s="217">
        <v>101241</v>
      </c>
      <c r="C46" s="217">
        <v>3014021</v>
      </c>
      <c r="D46" s="216" t="s">
        <v>17</v>
      </c>
      <c r="E46" s="213">
        <v>0</v>
      </c>
      <c r="F46" s="213">
        <v>3760536</v>
      </c>
      <c r="G46" s="213">
        <v>3055206</v>
      </c>
      <c r="H46" s="213">
        <v>0</v>
      </c>
      <c r="I46" s="213">
        <v>229209.80852601153</v>
      </c>
      <c r="J46" s="213">
        <v>0</v>
      </c>
      <c r="K46" s="213">
        <v>0</v>
      </c>
      <c r="L46" s="213">
        <v>0</v>
      </c>
      <c r="M46" s="213">
        <v>0</v>
      </c>
      <c r="N46" s="213">
        <v>0</v>
      </c>
      <c r="O46" s="213">
        <v>0</v>
      </c>
      <c r="P46" s="213">
        <v>0</v>
      </c>
      <c r="Q46" s="213">
        <v>0</v>
      </c>
      <c r="R46" s="213">
        <v>0</v>
      </c>
      <c r="S46" s="213">
        <v>0</v>
      </c>
      <c r="T46" s="213">
        <v>7220.9759650400356</v>
      </c>
      <c r="U46" s="213">
        <v>601.74799708667206</v>
      </c>
      <c r="V46" s="213">
        <v>0</v>
      </c>
      <c r="W46" s="213">
        <v>62999.999999999993</v>
      </c>
      <c r="X46" s="213">
        <v>2984.8265895953755</v>
      </c>
      <c r="Y46" s="213">
        <v>0</v>
      </c>
      <c r="Z46" s="213">
        <v>460217.50663129904</v>
      </c>
      <c r="AA46" s="213">
        <v>0</v>
      </c>
      <c r="AB46" s="213">
        <v>0</v>
      </c>
      <c r="AC46" s="213">
        <v>120000</v>
      </c>
      <c r="AD46" s="213">
        <v>0</v>
      </c>
      <c r="AE46" s="213">
        <v>0</v>
      </c>
      <c r="AF46" s="213">
        <v>216000</v>
      </c>
      <c r="AG46" s="213">
        <v>414885</v>
      </c>
      <c r="AH46" s="213">
        <v>0</v>
      </c>
      <c r="AI46" s="213">
        <v>0</v>
      </c>
      <c r="AJ46" s="213">
        <v>0</v>
      </c>
      <c r="AK46" s="213">
        <v>0</v>
      </c>
      <c r="AL46" s="213">
        <v>0</v>
      </c>
      <c r="AM46" s="213">
        <v>0</v>
      </c>
      <c r="AN46" s="213">
        <v>0</v>
      </c>
      <c r="AO46" s="213">
        <v>0</v>
      </c>
      <c r="AP46" s="213">
        <f t="shared" si="1"/>
        <v>6815742</v>
      </c>
      <c r="AQ46" s="213">
        <f t="shared" si="2"/>
        <v>763234.86570903263</v>
      </c>
      <c r="AR46" s="213">
        <f t="shared" si="3"/>
        <v>750885</v>
      </c>
      <c r="AS46" s="213">
        <v>574822.41089430475</v>
      </c>
      <c r="AT46" s="215">
        <v>8329861.8657090329</v>
      </c>
      <c r="AU46" s="213">
        <v>0</v>
      </c>
      <c r="AV46" s="213">
        <v>8329861.8657090319</v>
      </c>
      <c r="AW46" s="213">
        <v>7794976.8657090329</v>
      </c>
      <c r="AX46" s="213">
        <v>5660.8401348649477</v>
      </c>
      <c r="AY46" s="213">
        <v>5923.3805555555555</v>
      </c>
      <c r="AZ46" s="214">
        <f t="shared" si="4"/>
        <v>-4.432273399087458E-2</v>
      </c>
      <c r="BA46" s="214">
        <v>2.932273399087458E-2</v>
      </c>
      <c r="BB46" s="213">
        <v>239170.73391596688</v>
      </c>
      <c r="BC46" s="215">
        <f t="shared" si="10"/>
        <v>8569032.5996249989</v>
      </c>
      <c r="BD46" s="215">
        <v>6222.9721130174285</v>
      </c>
      <c r="BE46" s="214">
        <v>-1.2816678836534146E-2</v>
      </c>
      <c r="BF46" s="213">
        <v>-46556.446186090208</v>
      </c>
      <c r="BG46" s="213">
        <f t="shared" si="11"/>
        <v>8522476.153438909</v>
      </c>
      <c r="BH46" s="155">
        <v>8608405.6249695737</v>
      </c>
      <c r="BI46" s="138">
        <f t="shared" si="12"/>
        <v>-85929.471530664712</v>
      </c>
      <c r="BJ46" s="155">
        <v>-11095</v>
      </c>
      <c r="BK46" s="138">
        <f t="shared" si="13"/>
        <v>-97024.471530664712</v>
      </c>
      <c r="BL46" s="218" t="str">
        <f t="shared" si="14"/>
        <v>Secondary</v>
      </c>
      <c r="BM46" s="218"/>
      <c r="BN46" s="218"/>
      <c r="BO46" s="218"/>
      <c r="BP46" s="218"/>
    </row>
    <row r="47" spans="1:68">
      <c r="A47" s="205">
        <v>47</v>
      </c>
      <c r="B47" s="217">
        <v>101243</v>
      </c>
      <c r="C47" s="217">
        <v>3014023</v>
      </c>
      <c r="D47" s="216" t="s">
        <v>16</v>
      </c>
      <c r="E47" s="213">
        <v>0</v>
      </c>
      <c r="F47" s="213">
        <v>1778881</v>
      </c>
      <c r="G47" s="213">
        <v>2031358</v>
      </c>
      <c r="H47" s="213">
        <v>0</v>
      </c>
      <c r="I47" s="213">
        <v>178443.70795964112</v>
      </c>
      <c r="J47" s="213">
        <v>0</v>
      </c>
      <c r="K47" s="213">
        <v>0</v>
      </c>
      <c r="L47" s="213">
        <v>0</v>
      </c>
      <c r="M47" s="213">
        <v>0</v>
      </c>
      <c r="N47" s="213">
        <v>0</v>
      </c>
      <c r="O47" s="213">
        <v>0</v>
      </c>
      <c r="P47" s="213">
        <v>0</v>
      </c>
      <c r="Q47" s="213">
        <v>0</v>
      </c>
      <c r="R47" s="213">
        <v>0</v>
      </c>
      <c r="S47" s="213">
        <v>0</v>
      </c>
      <c r="T47" s="213">
        <v>3215.2759948652119</v>
      </c>
      <c r="U47" s="213">
        <v>2533.24775353017</v>
      </c>
      <c r="V47" s="213">
        <v>0</v>
      </c>
      <c r="W47" s="213">
        <v>208675.96899224757</v>
      </c>
      <c r="X47" s="213">
        <v>3824.7480403135501</v>
      </c>
      <c r="Y47" s="213">
        <v>0</v>
      </c>
      <c r="Z47" s="213">
        <v>425040.00000000006</v>
      </c>
      <c r="AA47" s="213">
        <v>0</v>
      </c>
      <c r="AB47" s="213">
        <v>41866.168582375627</v>
      </c>
      <c r="AC47" s="213">
        <v>120000</v>
      </c>
      <c r="AD47" s="213">
        <v>0</v>
      </c>
      <c r="AE47" s="213">
        <v>0</v>
      </c>
      <c r="AF47" s="213">
        <v>0</v>
      </c>
      <c r="AG47" s="213">
        <v>253609.8</v>
      </c>
      <c r="AH47" s="213">
        <v>0</v>
      </c>
      <c r="AI47" s="213">
        <v>0</v>
      </c>
      <c r="AJ47" s="213">
        <v>0</v>
      </c>
      <c r="AK47" s="213">
        <v>0</v>
      </c>
      <c r="AL47" s="213">
        <v>0</v>
      </c>
      <c r="AM47" s="213">
        <v>0</v>
      </c>
      <c r="AN47" s="213">
        <v>0</v>
      </c>
      <c r="AO47" s="213">
        <v>0</v>
      </c>
      <c r="AP47" s="213">
        <f t="shared" si="1"/>
        <v>3810239</v>
      </c>
      <c r="AQ47" s="213">
        <f t="shared" si="2"/>
        <v>863599.11732297332</v>
      </c>
      <c r="AR47" s="213">
        <f t="shared" si="3"/>
        <v>373609.8</v>
      </c>
      <c r="AS47" s="213">
        <v>514261.85397982062</v>
      </c>
      <c r="AT47" s="215">
        <v>5047447.9173229728</v>
      </c>
      <c r="AU47" s="213">
        <v>0</v>
      </c>
      <c r="AV47" s="213">
        <v>5047447.9173229728</v>
      </c>
      <c r="AW47" s="213">
        <v>4673838.117322973</v>
      </c>
      <c r="AX47" s="213">
        <v>6157.8894826389633</v>
      </c>
      <c r="AY47" s="213">
        <v>6453.5363918313569</v>
      </c>
      <c r="AZ47" s="214">
        <f t="shared" si="4"/>
        <v>-4.5811612617016051E-2</v>
      </c>
      <c r="BA47" s="214">
        <v>3.0811612617016051E-2</v>
      </c>
      <c r="BB47" s="213">
        <v>150922.49225602677</v>
      </c>
      <c r="BC47" s="215">
        <f t="shared" si="10"/>
        <v>5198370.4095789995</v>
      </c>
      <c r="BD47" s="215">
        <v>6848.9728716455857</v>
      </c>
      <c r="BE47" s="214">
        <v>7.249878084335748E-3</v>
      </c>
      <c r="BF47" s="213">
        <v>-25661.831993640135</v>
      </c>
      <c r="BG47" s="213">
        <f t="shared" si="11"/>
        <v>5172708.5775853591</v>
      </c>
      <c r="BH47" s="155">
        <v>5121334.3213797128</v>
      </c>
      <c r="BI47" s="138">
        <f t="shared" si="12"/>
        <v>51374.256205646321</v>
      </c>
      <c r="BJ47" s="155">
        <v>-110889.79999999999</v>
      </c>
      <c r="BK47" s="138">
        <f t="shared" si="13"/>
        <v>-59515.543794353667</v>
      </c>
      <c r="BL47" s="218" t="str">
        <f t="shared" si="14"/>
        <v>Secondary</v>
      </c>
      <c r="BM47" s="218"/>
      <c r="BN47" s="218"/>
      <c r="BO47" s="218"/>
      <c r="BP47" s="218"/>
    </row>
    <row r="48" spans="1:68">
      <c r="A48" s="205">
        <v>48</v>
      </c>
      <c r="B48" s="217">
        <v>101244</v>
      </c>
      <c r="C48" s="217">
        <v>3014024</v>
      </c>
      <c r="D48" s="216" t="s">
        <v>15</v>
      </c>
      <c r="E48" s="213">
        <v>0</v>
      </c>
      <c r="F48" s="213">
        <v>4014003.5</v>
      </c>
      <c r="G48" s="213">
        <v>3142342</v>
      </c>
      <c r="H48" s="213">
        <v>0</v>
      </c>
      <c r="I48" s="213">
        <v>396063.28071379545</v>
      </c>
      <c r="J48" s="213">
        <v>0</v>
      </c>
      <c r="K48" s="213">
        <v>0</v>
      </c>
      <c r="L48" s="213">
        <v>0</v>
      </c>
      <c r="M48" s="213">
        <v>0</v>
      </c>
      <c r="N48" s="213">
        <v>0</v>
      </c>
      <c r="O48" s="213">
        <v>0</v>
      </c>
      <c r="P48" s="213">
        <v>0</v>
      </c>
      <c r="Q48" s="213">
        <v>0</v>
      </c>
      <c r="R48" s="213">
        <v>0</v>
      </c>
      <c r="S48" s="213">
        <v>0</v>
      </c>
      <c r="T48" s="213">
        <v>22690.309278350505</v>
      </c>
      <c r="U48" s="213">
        <v>17714.364261168357</v>
      </c>
      <c r="V48" s="213">
        <v>0</v>
      </c>
      <c r="W48" s="213">
        <v>102059.03448275862</v>
      </c>
      <c r="X48" s="213">
        <v>2981.4687714481815</v>
      </c>
      <c r="Y48" s="213">
        <v>0</v>
      </c>
      <c r="Z48" s="213">
        <v>574399.99999999942</v>
      </c>
      <c r="AA48" s="213">
        <v>0</v>
      </c>
      <c r="AB48" s="213">
        <v>0</v>
      </c>
      <c r="AC48" s="213">
        <v>120000</v>
      </c>
      <c r="AD48" s="213">
        <v>0</v>
      </c>
      <c r="AE48" s="213">
        <v>0</v>
      </c>
      <c r="AF48" s="213">
        <v>0</v>
      </c>
      <c r="AG48" s="213">
        <v>347444</v>
      </c>
      <c r="AH48" s="213">
        <v>537003</v>
      </c>
      <c r="AI48" s="213">
        <v>0</v>
      </c>
      <c r="AJ48" s="213">
        <v>0</v>
      </c>
      <c r="AK48" s="213">
        <v>0</v>
      </c>
      <c r="AL48" s="213">
        <v>0</v>
      </c>
      <c r="AM48" s="213">
        <v>0</v>
      </c>
      <c r="AN48" s="213">
        <v>0</v>
      </c>
      <c r="AO48" s="213">
        <v>0</v>
      </c>
      <c r="AP48" s="213">
        <f t="shared" si="1"/>
        <v>7156345.5</v>
      </c>
      <c r="AQ48" s="213">
        <f t="shared" si="2"/>
        <v>1115908.4575075204</v>
      </c>
      <c r="AR48" s="213">
        <f t="shared" si="3"/>
        <v>1004447</v>
      </c>
      <c r="AS48" s="213">
        <v>772431.64035689714</v>
      </c>
      <c r="AT48" s="215">
        <v>9276700.9575075209</v>
      </c>
      <c r="AU48" s="213">
        <v>0</v>
      </c>
      <c r="AV48" s="213">
        <v>9276700.9575075191</v>
      </c>
      <c r="AW48" s="213">
        <v>8809256.9575075209</v>
      </c>
      <c r="AX48" s="213">
        <v>6083.7409927538129</v>
      </c>
      <c r="AY48" s="213">
        <v>6379.5870258287287</v>
      </c>
      <c r="AZ48" s="214">
        <f t="shared" si="4"/>
        <v>-4.6373853335198362E-2</v>
      </c>
      <c r="BA48" s="214">
        <v>3.1373853335198362E-2</v>
      </c>
      <c r="BB48" s="213">
        <v>289820.42569147807</v>
      </c>
      <c r="BC48" s="215">
        <f t="shared" si="10"/>
        <v>9566521.3831989989</v>
      </c>
      <c r="BD48" s="215">
        <v>6606.7136624302475</v>
      </c>
      <c r="BE48" s="214">
        <v>-1.3328582457801996E-2</v>
      </c>
      <c r="BF48" s="213">
        <v>-48956.960114349036</v>
      </c>
      <c r="BG48" s="213">
        <f t="shared" si="11"/>
        <v>9517564.4230846502</v>
      </c>
      <c r="BH48" s="155">
        <v>9620166.4133644402</v>
      </c>
      <c r="BI48" s="138">
        <f t="shared" si="12"/>
        <v>-102601.99027979001</v>
      </c>
      <c r="BJ48" s="155">
        <v>-9334</v>
      </c>
      <c r="BK48" s="138">
        <f t="shared" si="13"/>
        <v>-111935.99027979001</v>
      </c>
      <c r="BL48" s="218" t="str">
        <f t="shared" si="14"/>
        <v>Secondary</v>
      </c>
      <c r="BM48" s="218"/>
      <c r="BN48" s="218"/>
      <c r="BO48" s="218"/>
      <c r="BP48" s="218"/>
    </row>
    <row r="49" spans="1:68">
      <c r="A49" s="205">
        <v>49</v>
      </c>
      <c r="B49" s="217">
        <v>101245</v>
      </c>
      <c r="C49" s="217">
        <v>3014027</v>
      </c>
      <c r="D49" s="216" t="s">
        <v>14</v>
      </c>
      <c r="E49" s="213">
        <v>0</v>
      </c>
      <c r="F49" s="213">
        <v>4119999</v>
      </c>
      <c r="G49" s="213">
        <v>3191356</v>
      </c>
      <c r="H49" s="213">
        <v>0</v>
      </c>
      <c r="I49" s="213">
        <v>295145.38043478259</v>
      </c>
      <c r="J49" s="213">
        <v>0</v>
      </c>
      <c r="K49" s="213">
        <v>0</v>
      </c>
      <c r="L49" s="213">
        <v>0</v>
      </c>
      <c r="M49" s="213">
        <v>0</v>
      </c>
      <c r="N49" s="213">
        <v>0</v>
      </c>
      <c r="O49" s="213">
        <v>0</v>
      </c>
      <c r="P49" s="213">
        <v>0</v>
      </c>
      <c r="Q49" s="213">
        <v>0</v>
      </c>
      <c r="R49" s="213">
        <v>0</v>
      </c>
      <c r="S49" s="213">
        <v>0</v>
      </c>
      <c r="T49" s="213">
        <v>5518.644067796612</v>
      </c>
      <c r="U49" s="213">
        <v>10033.898305084742</v>
      </c>
      <c r="V49" s="213">
        <v>0</v>
      </c>
      <c r="W49" s="213">
        <v>29905.154639175365</v>
      </c>
      <c r="X49" s="213">
        <v>5529.891304347826</v>
      </c>
      <c r="Y49" s="213">
        <v>0</v>
      </c>
      <c r="Z49" s="213">
        <v>455871.65775401017</v>
      </c>
      <c r="AA49" s="213">
        <v>0</v>
      </c>
      <c r="AB49" s="213">
        <v>0</v>
      </c>
      <c r="AC49" s="213">
        <v>120000</v>
      </c>
      <c r="AD49" s="213">
        <v>0</v>
      </c>
      <c r="AE49" s="213">
        <v>0</v>
      </c>
      <c r="AF49" s="213">
        <v>216000</v>
      </c>
      <c r="AG49" s="213">
        <v>441385</v>
      </c>
      <c r="AH49" s="213">
        <v>0</v>
      </c>
      <c r="AI49" s="213">
        <v>0</v>
      </c>
      <c r="AJ49" s="213">
        <v>0</v>
      </c>
      <c r="AK49" s="213">
        <v>0</v>
      </c>
      <c r="AL49" s="213">
        <v>0</v>
      </c>
      <c r="AM49" s="213">
        <v>0</v>
      </c>
      <c r="AN49" s="213">
        <v>0</v>
      </c>
      <c r="AO49" s="213">
        <v>0</v>
      </c>
      <c r="AP49" s="213">
        <f t="shared" si="1"/>
        <v>7311355</v>
      </c>
      <c r="AQ49" s="213">
        <f t="shared" si="2"/>
        <v>802004.62650519726</v>
      </c>
      <c r="AR49" s="213">
        <f t="shared" si="3"/>
        <v>777385</v>
      </c>
      <c r="AS49" s="213">
        <v>603444.34797140141</v>
      </c>
      <c r="AT49" s="215">
        <v>8890744.6265051961</v>
      </c>
      <c r="AU49" s="213">
        <v>0</v>
      </c>
      <c r="AV49" s="213">
        <v>8890744.626505198</v>
      </c>
      <c r="AW49" s="213">
        <v>8329359.6265051961</v>
      </c>
      <c r="AX49" s="213">
        <v>5627.9456935845919</v>
      </c>
      <c r="AY49" s="213">
        <v>5898.8334823648647</v>
      </c>
      <c r="AZ49" s="214">
        <f t="shared" si="4"/>
        <v>-4.5922264052734856E-2</v>
      </c>
      <c r="BA49" s="214">
        <v>3.0922264052734856E-2</v>
      </c>
      <c r="BB49" s="213">
        <v>269959.82408630376</v>
      </c>
      <c r="BC49" s="215">
        <f t="shared" si="10"/>
        <v>9160704.450591499</v>
      </c>
      <c r="BD49" s="215">
        <v>6189.6651693185804</v>
      </c>
      <c r="BE49" s="214">
        <v>-3.3130579187061748E-2</v>
      </c>
      <c r="BF49" s="213">
        <v>-50038.881884831884</v>
      </c>
      <c r="BG49" s="213">
        <f t="shared" si="11"/>
        <v>9110665.5687066671</v>
      </c>
      <c r="BH49" s="155">
        <v>9397347.5539147332</v>
      </c>
      <c r="BI49" s="138">
        <f t="shared" si="12"/>
        <v>-286681.98520806618</v>
      </c>
      <c r="BJ49" s="155">
        <v>182945</v>
      </c>
      <c r="BK49" s="138">
        <f t="shared" si="13"/>
        <v>-103736.98520806618</v>
      </c>
      <c r="BL49" s="218" t="str">
        <f t="shared" si="14"/>
        <v>Secondary</v>
      </c>
      <c r="BM49" s="218"/>
      <c r="BN49" s="218"/>
      <c r="BO49" s="218"/>
      <c r="BP49" s="218"/>
    </row>
    <row r="50" spans="1:68">
      <c r="A50" s="205">
        <v>50</v>
      </c>
      <c r="B50" s="217">
        <v>101246</v>
      </c>
      <c r="C50" s="217">
        <v>3014028</v>
      </c>
      <c r="D50" s="216" t="s">
        <v>13</v>
      </c>
      <c r="E50" s="213">
        <v>0</v>
      </c>
      <c r="F50" s="213">
        <v>4308947.5</v>
      </c>
      <c r="G50" s="213">
        <v>3082436</v>
      </c>
      <c r="H50" s="213">
        <v>0</v>
      </c>
      <c r="I50" s="213">
        <v>340966.62059433322</v>
      </c>
      <c r="J50" s="213">
        <v>0</v>
      </c>
      <c r="K50" s="213">
        <v>0</v>
      </c>
      <c r="L50" s="213">
        <v>0</v>
      </c>
      <c r="M50" s="213">
        <v>0</v>
      </c>
      <c r="N50" s="213">
        <v>0</v>
      </c>
      <c r="O50" s="213">
        <v>0</v>
      </c>
      <c r="P50" s="213">
        <v>0</v>
      </c>
      <c r="Q50" s="213">
        <v>0</v>
      </c>
      <c r="R50" s="213">
        <v>0</v>
      </c>
      <c r="S50" s="213">
        <v>0</v>
      </c>
      <c r="T50" s="213">
        <v>3642.7194148936183</v>
      </c>
      <c r="U50" s="213">
        <v>2095.8111702127644</v>
      </c>
      <c r="V50" s="213">
        <v>0</v>
      </c>
      <c r="W50" s="213">
        <v>36183.046357615858</v>
      </c>
      <c r="X50" s="213">
        <v>2593.2964754664827</v>
      </c>
      <c r="Y50" s="213">
        <v>0</v>
      </c>
      <c r="Z50" s="213">
        <v>597409.5019157097</v>
      </c>
      <c r="AA50" s="213">
        <v>0</v>
      </c>
      <c r="AB50" s="213">
        <v>0</v>
      </c>
      <c r="AC50" s="213">
        <v>120000</v>
      </c>
      <c r="AD50" s="213">
        <v>0</v>
      </c>
      <c r="AE50" s="213">
        <v>0</v>
      </c>
      <c r="AF50" s="213">
        <v>0</v>
      </c>
      <c r="AG50" s="213">
        <v>402662</v>
      </c>
      <c r="AH50" s="213">
        <v>0</v>
      </c>
      <c r="AI50" s="213">
        <v>0</v>
      </c>
      <c r="AJ50" s="213">
        <v>0</v>
      </c>
      <c r="AK50" s="213">
        <v>0</v>
      </c>
      <c r="AL50" s="213">
        <v>0</v>
      </c>
      <c r="AM50" s="213">
        <v>0</v>
      </c>
      <c r="AN50" s="213">
        <v>0</v>
      </c>
      <c r="AO50" s="213">
        <v>0</v>
      </c>
      <c r="AP50" s="213">
        <f t="shared" si="1"/>
        <v>7391383.5</v>
      </c>
      <c r="AQ50" s="213">
        <f t="shared" si="2"/>
        <v>982890.99592823163</v>
      </c>
      <c r="AR50" s="213">
        <f t="shared" si="3"/>
        <v>522662</v>
      </c>
      <c r="AS50" s="213">
        <v>767892.81221287628</v>
      </c>
      <c r="AT50" s="215">
        <v>8896936.4959282316</v>
      </c>
      <c r="AU50" s="213">
        <v>0</v>
      </c>
      <c r="AV50" s="213">
        <v>8896936.4959282316</v>
      </c>
      <c r="AW50" s="213">
        <v>8374274.4959282316</v>
      </c>
      <c r="AX50" s="213">
        <v>5579.1302437896284</v>
      </c>
      <c r="AY50" s="213">
        <v>5820.644912991339</v>
      </c>
      <c r="AZ50" s="214">
        <f t="shared" si="4"/>
        <v>-4.1492768037209068E-2</v>
      </c>
      <c r="BA50" s="214">
        <v>2.6492768037209069E-2</v>
      </c>
      <c r="BB50" s="213">
        <v>231461.69825576761</v>
      </c>
      <c r="BC50" s="215">
        <f t="shared" si="10"/>
        <v>9128398.1941839997</v>
      </c>
      <c r="BD50" s="215">
        <v>6081.5444331672215</v>
      </c>
      <c r="BE50" s="214">
        <v>-8.9363184770722137E-3</v>
      </c>
      <c r="BF50" s="213">
        <v>-50748.893046711259</v>
      </c>
      <c r="BG50" s="213">
        <f t="shared" si="11"/>
        <v>9077649.301137289</v>
      </c>
      <c r="BH50" s="155">
        <v>9132355.8144392669</v>
      </c>
      <c r="BI50" s="138">
        <f t="shared" si="12"/>
        <v>-54706.513301977888</v>
      </c>
      <c r="BJ50" s="155">
        <v>-48742</v>
      </c>
      <c r="BK50" s="138">
        <f t="shared" si="13"/>
        <v>-103448.51330197789</v>
      </c>
      <c r="BL50" s="218" t="str">
        <f t="shared" si="14"/>
        <v>Secondary</v>
      </c>
      <c r="BM50" s="218"/>
      <c r="BN50" s="218"/>
      <c r="BO50" s="218"/>
      <c r="BP50" s="218"/>
    </row>
    <row r="51" spans="1:68">
      <c r="A51" s="205">
        <v>51</v>
      </c>
      <c r="B51" s="217">
        <v>133561</v>
      </c>
      <c r="C51" s="217">
        <v>3014029</v>
      </c>
      <c r="D51" s="216" t="s">
        <v>12</v>
      </c>
      <c r="E51" s="213">
        <v>0</v>
      </c>
      <c r="F51" s="213">
        <v>3253601</v>
      </c>
      <c r="G51" s="213">
        <v>2494268</v>
      </c>
      <c r="H51" s="213">
        <v>0</v>
      </c>
      <c r="I51" s="213">
        <v>251616.35593220338</v>
      </c>
      <c r="J51" s="213">
        <v>0</v>
      </c>
      <c r="K51" s="213">
        <v>0</v>
      </c>
      <c r="L51" s="213">
        <v>0</v>
      </c>
      <c r="M51" s="213">
        <v>0</v>
      </c>
      <c r="N51" s="213">
        <v>0</v>
      </c>
      <c r="O51" s="213">
        <v>0</v>
      </c>
      <c r="P51" s="213">
        <v>0</v>
      </c>
      <c r="Q51" s="213">
        <v>0</v>
      </c>
      <c r="R51" s="213">
        <v>0</v>
      </c>
      <c r="S51" s="213">
        <v>0</v>
      </c>
      <c r="T51" s="213">
        <v>6488.6808510638502</v>
      </c>
      <c r="U51" s="213">
        <v>297.19148936170188</v>
      </c>
      <c r="V51" s="213">
        <v>0</v>
      </c>
      <c r="W51" s="213">
        <v>4167.7749360613843</v>
      </c>
      <c r="X51" s="213">
        <v>2959.3220338983047</v>
      </c>
      <c r="Y51" s="213">
        <v>0</v>
      </c>
      <c r="Z51" s="213">
        <v>489172.04301075265</v>
      </c>
      <c r="AA51" s="213">
        <v>0</v>
      </c>
      <c r="AB51" s="213">
        <v>0</v>
      </c>
      <c r="AC51" s="213">
        <v>120000</v>
      </c>
      <c r="AD51" s="213">
        <v>0</v>
      </c>
      <c r="AE51" s="213">
        <v>0</v>
      </c>
      <c r="AF51" s="213">
        <v>0</v>
      </c>
      <c r="AG51" s="213">
        <v>324274</v>
      </c>
      <c r="AH51" s="213">
        <v>2268491</v>
      </c>
      <c r="AI51" s="213">
        <v>0</v>
      </c>
      <c r="AJ51" s="213">
        <v>0</v>
      </c>
      <c r="AK51" s="213">
        <v>0</v>
      </c>
      <c r="AL51" s="213">
        <v>0</v>
      </c>
      <c r="AM51" s="213">
        <v>0</v>
      </c>
      <c r="AN51" s="213">
        <v>0</v>
      </c>
      <c r="AO51" s="213">
        <v>0</v>
      </c>
      <c r="AP51" s="213">
        <f t="shared" si="1"/>
        <v>5747869</v>
      </c>
      <c r="AQ51" s="213">
        <f t="shared" si="2"/>
        <v>754701.36825334129</v>
      </c>
      <c r="AR51" s="213">
        <f t="shared" si="3"/>
        <v>2712765</v>
      </c>
      <c r="AS51" s="213">
        <v>614980.22097685433</v>
      </c>
      <c r="AT51" s="215">
        <v>9215335.3682533409</v>
      </c>
      <c r="AU51" s="213">
        <v>0</v>
      </c>
      <c r="AV51" s="213">
        <v>9215335.3682533409</v>
      </c>
      <c r="AW51" s="213">
        <v>8771061.3682533409</v>
      </c>
      <c r="AX51" s="213">
        <v>7535.2760895647261</v>
      </c>
      <c r="AY51" s="213">
        <v>7690.6961926975946</v>
      </c>
      <c r="AZ51" s="214">
        <f t="shared" si="4"/>
        <v>-2.0208847058663122E-2</v>
      </c>
      <c r="BA51" s="214">
        <v>5.2088470586631221E-3</v>
      </c>
      <c r="BB51" s="213">
        <v>46629.444522158883</v>
      </c>
      <c r="BC51" s="215">
        <f t="shared" si="10"/>
        <v>9261964.8127755001</v>
      </c>
      <c r="BD51" s="215">
        <v>7957.0144439652067</v>
      </c>
      <c r="BE51" s="214">
        <v>-1.8577954972480271E-2</v>
      </c>
      <c r="BF51" s="213">
        <v>-39354.904401313725</v>
      </c>
      <c r="BG51" s="213">
        <f t="shared" si="11"/>
        <v>9222609.9083741866</v>
      </c>
      <c r="BH51" s="155">
        <v>9376529.5682533402</v>
      </c>
      <c r="BI51" s="138">
        <f t="shared" si="12"/>
        <v>-153919.65987915359</v>
      </c>
      <c r="BJ51" s="155">
        <v>41046</v>
      </c>
      <c r="BK51" s="138">
        <f t="shared" si="13"/>
        <v>-112873.65987915359</v>
      </c>
      <c r="BL51" s="218" t="str">
        <f t="shared" si="14"/>
        <v>Secondary</v>
      </c>
      <c r="BM51" s="218"/>
      <c r="BN51" s="218"/>
      <c r="BO51" s="218"/>
      <c r="BP51" s="218"/>
    </row>
    <row r="52" spans="1:68">
      <c r="A52" s="205">
        <v>52</v>
      </c>
      <c r="B52" s="217">
        <v>101247</v>
      </c>
      <c r="C52" s="217">
        <v>3014703</v>
      </c>
      <c r="D52" s="216" t="s">
        <v>101</v>
      </c>
      <c r="E52" s="213">
        <v>0</v>
      </c>
      <c r="F52" s="213">
        <v>2474764.5</v>
      </c>
      <c r="G52" s="213">
        <v>1971452</v>
      </c>
      <c r="H52" s="213">
        <v>0</v>
      </c>
      <c r="I52" s="213">
        <v>124329.78723404254</v>
      </c>
      <c r="J52" s="213">
        <v>0</v>
      </c>
      <c r="K52" s="213">
        <v>0</v>
      </c>
      <c r="L52" s="213">
        <v>0</v>
      </c>
      <c r="M52" s="213">
        <v>0</v>
      </c>
      <c r="N52" s="213">
        <v>0</v>
      </c>
      <c r="O52" s="213">
        <v>0</v>
      </c>
      <c r="P52" s="213">
        <v>0</v>
      </c>
      <c r="Q52" s="213">
        <v>0</v>
      </c>
      <c r="R52" s="213">
        <v>0</v>
      </c>
      <c r="S52" s="213">
        <v>0</v>
      </c>
      <c r="T52" s="213">
        <v>3214.3016759776556</v>
      </c>
      <c r="U52" s="213">
        <v>3314.7486033519576</v>
      </c>
      <c r="V52" s="213">
        <v>0</v>
      </c>
      <c r="W52" s="213">
        <v>12628.093645484934</v>
      </c>
      <c r="X52" s="213">
        <v>2013.437849944009</v>
      </c>
      <c r="Y52" s="213">
        <v>0</v>
      </c>
      <c r="Z52" s="213">
        <v>228423.79807692356</v>
      </c>
      <c r="AA52" s="213">
        <v>0</v>
      </c>
      <c r="AB52" s="213">
        <v>0</v>
      </c>
      <c r="AC52" s="213">
        <v>120000</v>
      </c>
      <c r="AD52" s="213">
        <v>0</v>
      </c>
      <c r="AE52" s="213">
        <v>0</v>
      </c>
      <c r="AF52" s="213">
        <v>0</v>
      </c>
      <c r="AG52" s="213">
        <v>0</v>
      </c>
      <c r="AH52" s="213">
        <v>0</v>
      </c>
      <c r="AI52" s="213">
        <v>0</v>
      </c>
      <c r="AJ52" s="213">
        <v>0</v>
      </c>
      <c r="AK52" s="213">
        <v>0</v>
      </c>
      <c r="AL52" s="213">
        <v>0</v>
      </c>
      <c r="AM52" s="213">
        <v>0</v>
      </c>
      <c r="AN52" s="213">
        <v>0</v>
      </c>
      <c r="AO52" s="213">
        <v>0</v>
      </c>
      <c r="AP52" s="213">
        <f t="shared" si="1"/>
        <v>4446216.5</v>
      </c>
      <c r="AQ52" s="213">
        <f t="shared" si="2"/>
        <v>373924.16708572465</v>
      </c>
      <c r="AR52" s="213">
        <f t="shared" si="3"/>
        <v>120000</v>
      </c>
      <c r="AS52" s="213">
        <v>290588.69169394486</v>
      </c>
      <c r="AT52" s="215">
        <v>4940140.6670857249</v>
      </c>
      <c r="AU52" s="213">
        <v>0</v>
      </c>
      <c r="AV52" s="213">
        <v>4940140.6670857267</v>
      </c>
      <c r="AW52" s="213">
        <v>4820140.6670857249</v>
      </c>
      <c r="AX52" s="213">
        <v>5361.6692626092599</v>
      </c>
      <c r="AY52" s="213">
        <v>5723.5376481646281</v>
      </c>
      <c r="AZ52" s="214">
        <f t="shared" si="4"/>
        <v>-6.3224601251886378E-2</v>
      </c>
      <c r="BA52" s="214">
        <v>4.8224601251886379E-2</v>
      </c>
      <c r="BB52" s="213">
        <v>248137.77342877595</v>
      </c>
      <c r="BC52" s="215">
        <f t="shared" si="10"/>
        <v>5188278.4405145012</v>
      </c>
      <c r="BD52" s="215">
        <v>5771.1662297157964</v>
      </c>
      <c r="BE52" s="214">
        <v>-1.4658149547841393E-2</v>
      </c>
      <c r="BF52" s="213">
        <v>-30395.239739502613</v>
      </c>
      <c r="BG52" s="213">
        <f t="shared" si="11"/>
        <v>5157883.2007749984</v>
      </c>
      <c r="BH52" s="155">
        <v>5218532.5457143877</v>
      </c>
      <c r="BI52" s="138">
        <f t="shared" si="12"/>
        <v>-60649.344939389266</v>
      </c>
      <c r="BJ52" s="155">
        <v>0</v>
      </c>
      <c r="BK52" s="138">
        <f t="shared" si="13"/>
        <v>-60649.344939389266</v>
      </c>
      <c r="BL52" s="218" t="str">
        <f t="shared" si="14"/>
        <v>Secondary</v>
      </c>
      <c r="BM52" s="218"/>
      <c r="BN52" s="218"/>
      <c r="BO52" s="218"/>
      <c r="BP52" s="218"/>
    </row>
    <row r="53" spans="1:68">
      <c r="A53" s="205">
        <v>53</v>
      </c>
      <c r="B53" s="217">
        <v>136028</v>
      </c>
      <c r="C53" s="217">
        <v>3014704</v>
      </c>
      <c r="D53" s="216" t="s">
        <v>10</v>
      </c>
      <c r="E53" s="213">
        <v>0</v>
      </c>
      <c r="F53" s="213">
        <v>2898746.5</v>
      </c>
      <c r="G53" s="213">
        <v>2330888</v>
      </c>
      <c r="H53" s="213">
        <v>0</v>
      </c>
      <c r="I53" s="213">
        <v>260523.70967741936</v>
      </c>
      <c r="J53" s="213">
        <v>0</v>
      </c>
      <c r="K53" s="213">
        <v>0</v>
      </c>
      <c r="L53" s="213">
        <v>0</v>
      </c>
      <c r="M53" s="213">
        <v>0</v>
      </c>
      <c r="N53" s="213">
        <v>0</v>
      </c>
      <c r="O53" s="213">
        <v>0</v>
      </c>
      <c r="P53" s="213">
        <v>0</v>
      </c>
      <c r="Q53" s="213">
        <v>0</v>
      </c>
      <c r="R53" s="213">
        <v>0</v>
      </c>
      <c r="S53" s="213">
        <v>0</v>
      </c>
      <c r="T53" s="213">
        <v>7284.5975948196228</v>
      </c>
      <c r="U53" s="213">
        <v>4008.9731729879709</v>
      </c>
      <c r="V53" s="213">
        <v>0</v>
      </c>
      <c r="W53" s="213">
        <v>275055.76208178379</v>
      </c>
      <c r="X53" s="213">
        <v>3896.7741935483873</v>
      </c>
      <c r="Y53" s="213">
        <v>0</v>
      </c>
      <c r="Z53" s="213">
        <v>570163.75158428389</v>
      </c>
      <c r="AA53" s="213">
        <v>0</v>
      </c>
      <c r="AB53" s="213">
        <v>51255.262189512294</v>
      </c>
      <c r="AC53" s="213">
        <v>120000</v>
      </c>
      <c r="AD53" s="213">
        <v>0</v>
      </c>
      <c r="AE53" s="213">
        <v>0</v>
      </c>
      <c r="AF53" s="213">
        <v>0</v>
      </c>
      <c r="AG53" s="213">
        <v>0</v>
      </c>
      <c r="AH53" s="213">
        <v>0</v>
      </c>
      <c r="AI53" s="213">
        <v>0</v>
      </c>
      <c r="AJ53" s="213">
        <v>0</v>
      </c>
      <c r="AK53" s="213">
        <v>0</v>
      </c>
      <c r="AL53" s="213">
        <v>0</v>
      </c>
      <c r="AM53" s="213">
        <v>0</v>
      </c>
      <c r="AN53" s="213">
        <v>0</v>
      </c>
      <c r="AO53" s="213">
        <v>0</v>
      </c>
      <c r="AP53" s="213">
        <f t="shared" si="1"/>
        <v>5229634.5</v>
      </c>
      <c r="AQ53" s="213">
        <f t="shared" si="2"/>
        <v>1172188.8304943554</v>
      </c>
      <c r="AR53" s="213">
        <f t="shared" si="3"/>
        <v>120000</v>
      </c>
      <c r="AS53" s="213">
        <v>700425.60642299359</v>
      </c>
      <c r="AT53" s="215">
        <v>6521823.3304943554</v>
      </c>
      <c r="AU53" s="213">
        <v>0</v>
      </c>
      <c r="AV53" s="213">
        <v>6521823.3304943563</v>
      </c>
      <c r="AW53" s="213">
        <v>6401823.3304943554</v>
      </c>
      <c r="AX53" s="213">
        <v>6056.5972852359082</v>
      </c>
      <c r="AY53" s="213">
        <v>6401.0730903500471</v>
      </c>
      <c r="AZ53" s="214">
        <f t="shared" si="4"/>
        <v>-5.3815321314398708E-2</v>
      </c>
      <c r="BA53" s="214">
        <v>3.8815321314398708E-2</v>
      </c>
      <c r="BB53" s="213">
        <v>262621.91215814481</v>
      </c>
      <c r="BC53" s="215">
        <f t="shared" si="10"/>
        <v>6784445.2426525</v>
      </c>
      <c r="BD53" s="215">
        <v>6418.5858492455063</v>
      </c>
      <c r="BE53" s="214">
        <v>-1.4738597562371281E-2</v>
      </c>
      <c r="BF53" s="213">
        <v>-35737.228481261693</v>
      </c>
      <c r="BG53" s="213">
        <f t="shared" si="11"/>
        <v>6748708.0141712381</v>
      </c>
      <c r="BH53" s="155">
        <v>6830758.856515944</v>
      </c>
      <c r="BI53" s="138">
        <f t="shared" si="12"/>
        <v>-82050.842344705947</v>
      </c>
      <c r="BJ53" s="155">
        <v>0</v>
      </c>
      <c r="BK53" s="138">
        <f t="shared" si="13"/>
        <v>-82050.842344705947</v>
      </c>
      <c r="BL53" s="218" t="str">
        <f t="shared" si="14"/>
        <v>Secondary</v>
      </c>
      <c r="BM53" s="218"/>
      <c r="BN53" s="218"/>
      <c r="BO53" s="218"/>
      <c r="BP53" s="218"/>
    </row>
    <row r="54" spans="1:68">
      <c r="A54" s="205">
        <v>54</v>
      </c>
      <c r="B54" s="217">
        <v>138684</v>
      </c>
      <c r="C54" s="217">
        <v>3012021</v>
      </c>
      <c r="D54" s="216" t="s">
        <v>20</v>
      </c>
      <c r="E54" s="213">
        <v>1387142.5</v>
      </c>
      <c r="F54" s="213">
        <v>0</v>
      </c>
      <c r="G54" s="213">
        <v>0</v>
      </c>
      <c r="H54" s="213">
        <v>62175.621468926562</v>
      </c>
      <c r="I54" s="213">
        <v>0</v>
      </c>
      <c r="J54" s="213">
        <v>0</v>
      </c>
      <c r="K54" s="213">
        <v>0</v>
      </c>
      <c r="L54" s="213">
        <v>0</v>
      </c>
      <c r="M54" s="213">
        <v>0</v>
      </c>
      <c r="N54" s="213">
        <v>10199.999999999995</v>
      </c>
      <c r="O54" s="213">
        <v>500.00000000000091</v>
      </c>
      <c r="P54" s="213">
        <v>0</v>
      </c>
      <c r="Q54" s="213">
        <v>0</v>
      </c>
      <c r="R54" s="213">
        <v>0</v>
      </c>
      <c r="S54" s="213">
        <v>0</v>
      </c>
      <c r="T54" s="213">
        <v>0</v>
      </c>
      <c r="U54" s="213">
        <v>0</v>
      </c>
      <c r="V54" s="213">
        <v>132645.12396694213</v>
      </c>
      <c r="W54" s="213">
        <v>0</v>
      </c>
      <c r="X54" s="213">
        <v>2039.5480225988701</v>
      </c>
      <c r="Y54" s="213">
        <v>63198.061168040957</v>
      </c>
      <c r="Z54" s="213">
        <v>0</v>
      </c>
      <c r="AA54" s="213">
        <v>0</v>
      </c>
      <c r="AB54" s="213">
        <v>0</v>
      </c>
      <c r="AC54" s="213">
        <v>120000</v>
      </c>
      <c r="AD54" s="213">
        <v>0</v>
      </c>
      <c r="AE54" s="213">
        <v>0</v>
      </c>
      <c r="AF54" s="213">
        <v>0</v>
      </c>
      <c r="AG54" s="213">
        <v>6331.6</v>
      </c>
      <c r="AH54" s="213">
        <v>0</v>
      </c>
      <c r="AI54" s="213">
        <v>0</v>
      </c>
      <c r="AJ54" s="213">
        <v>0</v>
      </c>
      <c r="AK54" s="213">
        <v>0</v>
      </c>
      <c r="AL54" s="213">
        <v>0</v>
      </c>
      <c r="AM54" s="213">
        <v>0</v>
      </c>
      <c r="AN54" s="213">
        <v>0</v>
      </c>
      <c r="AO54" s="213">
        <v>0</v>
      </c>
      <c r="AP54" s="213">
        <f t="shared" si="1"/>
        <v>1387142.5</v>
      </c>
      <c r="AQ54" s="213">
        <f t="shared" si="2"/>
        <v>270758.35462650849</v>
      </c>
      <c r="AR54" s="213">
        <f t="shared" si="3"/>
        <v>126331.6</v>
      </c>
      <c r="AS54" s="213">
        <v>94285.871902504237</v>
      </c>
      <c r="AT54" s="215">
        <v>1784232.4546265085</v>
      </c>
      <c r="AU54" s="213">
        <v>1784232.4546265083</v>
      </c>
      <c r="AV54" s="213">
        <v>0</v>
      </c>
      <c r="AW54" s="213">
        <v>1657900.8546265084</v>
      </c>
      <c r="AX54" s="213">
        <v>4592.5231430097183</v>
      </c>
      <c r="AY54" s="213">
        <v>4700.6256360110801</v>
      </c>
      <c r="AZ54" s="214">
        <f t="shared" si="4"/>
        <v>-2.2997469139681776E-2</v>
      </c>
      <c r="BA54" s="214">
        <v>7.9974691396817767E-3</v>
      </c>
      <c r="BB54" s="213">
        <v>13571.112154491626</v>
      </c>
      <c r="BC54" s="215">
        <f t="shared" si="10"/>
        <v>1797803.5667810002</v>
      </c>
      <c r="BD54" s="215">
        <v>4980.0652819418292</v>
      </c>
      <c r="BE54" s="214">
        <v>-6.2942089686202074E-4</v>
      </c>
      <c r="BF54" s="213">
        <v>0</v>
      </c>
      <c r="BG54" s="213">
        <f t="shared" si="11"/>
        <v>1797803.5667810002</v>
      </c>
      <c r="BH54" s="155">
        <v>1798935.8546265084</v>
      </c>
      <c r="BI54" s="138">
        <f t="shared" si="12"/>
        <v>-1132.2878455081955</v>
      </c>
      <c r="BJ54" s="155">
        <v>-24321.599999999999</v>
      </c>
      <c r="BK54" s="138">
        <f t="shared" si="13"/>
        <v>-25453.887845508194</v>
      </c>
      <c r="BL54" s="218" t="str">
        <f t="shared" si="14"/>
        <v>Primary</v>
      </c>
      <c r="BM54" s="218"/>
      <c r="BN54" s="218"/>
      <c r="BO54" s="218"/>
      <c r="BP54" s="218"/>
    </row>
    <row r="55" spans="1:68">
      <c r="A55" s="205">
        <v>55</v>
      </c>
      <c r="B55" s="217">
        <v>139791</v>
      </c>
      <c r="C55" s="217">
        <v>3014001</v>
      </c>
      <c r="D55" s="216" t="s">
        <v>99</v>
      </c>
      <c r="E55" s="213">
        <v>0</v>
      </c>
      <c r="F55" s="213">
        <v>1101431.5</v>
      </c>
      <c r="G55" s="213">
        <v>0</v>
      </c>
      <c r="H55" s="213">
        <v>0</v>
      </c>
      <c r="I55" s="213">
        <v>63986.818181818169</v>
      </c>
      <c r="J55" s="213">
        <v>0</v>
      </c>
      <c r="K55" s="213">
        <v>0</v>
      </c>
      <c r="L55" s="213">
        <v>0</v>
      </c>
      <c r="M55" s="213">
        <v>0</v>
      </c>
      <c r="N55" s="213">
        <v>0</v>
      </c>
      <c r="O55" s="213">
        <v>0</v>
      </c>
      <c r="P55" s="213">
        <v>0</v>
      </c>
      <c r="Q55" s="213">
        <v>0</v>
      </c>
      <c r="R55" s="213">
        <v>0</v>
      </c>
      <c r="S55" s="213">
        <v>0</v>
      </c>
      <c r="T55" s="213">
        <v>4769.9579831932751</v>
      </c>
      <c r="U55" s="213">
        <v>702.94117647058943</v>
      </c>
      <c r="V55" s="213">
        <v>0</v>
      </c>
      <c r="W55" s="213">
        <v>56953.191489361765</v>
      </c>
      <c r="X55" s="213">
        <v>0</v>
      </c>
      <c r="Y55" s="213">
        <v>0</v>
      </c>
      <c r="Z55" s="213">
        <v>79932.222222222263</v>
      </c>
      <c r="AA55" s="213">
        <v>0</v>
      </c>
      <c r="AB55" s="213">
        <v>0</v>
      </c>
      <c r="AC55" s="213">
        <v>120000</v>
      </c>
      <c r="AD55" s="213">
        <v>0</v>
      </c>
      <c r="AE55" s="213">
        <v>0</v>
      </c>
      <c r="AF55" s="213">
        <v>0</v>
      </c>
      <c r="AG55" s="213">
        <v>23931</v>
      </c>
      <c r="AH55" s="213">
        <v>0</v>
      </c>
      <c r="AI55" s="213">
        <v>0</v>
      </c>
      <c r="AJ55" s="213">
        <v>0</v>
      </c>
      <c r="AK55" s="213">
        <v>0</v>
      </c>
      <c r="AL55" s="213">
        <v>0</v>
      </c>
      <c r="AM55" s="213">
        <v>0</v>
      </c>
      <c r="AN55" s="213">
        <v>0</v>
      </c>
      <c r="AO55" s="213">
        <v>0</v>
      </c>
      <c r="AP55" s="213">
        <f t="shared" si="1"/>
        <v>1101431.5</v>
      </c>
      <c r="AQ55" s="213">
        <f t="shared" si="2"/>
        <v>206345.13105306606</v>
      </c>
      <c r="AR55" s="213">
        <f t="shared" si="3"/>
        <v>143931</v>
      </c>
      <c r="AS55" s="213">
        <v>111925.63131313135</v>
      </c>
      <c r="AT55" s="215">
        <v>1451707.6310530661</v>
      </c>
      <c r="AU55" s="213">
        <v>0</v>
      </c>
      <c r="AV55" s="213">
        <v>1451707.6310530659</v>
      </c>
      <c r="AW55" s="213">
        <v>1307776.6310530661</v>
      </c>
      <c r="AX55" s="213">
        <v>5471.8687491760093</v>
      </c>
      <c r="AY55" s="213">
        <v>0</v>
      </c>
      <c r="AZ55" s="214">
        <f t="shared" si="4"/>
        <v>0</v>
      </c>
      <c r="BA55" s="214">
        <v>0</v>
      </c>
      <c r="BB55" s="213">
        <v>0</v>
      </c>
      <c r="BC55" s="215">
        <f t="shared" si="10"/>
        <v>1451707.6310530661</v>
      </c>
      <c r="BD55" s="215">
        <v>6074.0905064981844</v>
      </c>
      <c r="BE55" s="214">
        <v>0</v>
      </c>
      <c r="BF55" s="213">
        <v>0</v>
      </c>
      <c r="BG55" s="213">
        <f t="shared" si="11"/>
        <v>1451707.6310530661</v>
      </c>
      <c r="BH55" s="155">
        <f>BG55</f>
        <v>1451707.6310530661</v>
      </c>
      <c r="BI55" s="138">
        <f t="shared" si="12"/>
        <v>0</v>
      </c>
      <c r="BJ55" s="155">
        <v>0</v>
      </c>
      <c r="BK55" s="138">
        <f t="shared" si="13"/>
        <v>0</v>
      </c>
      <c r="BL55" s="218" t="str">
        <f t="shared" si="14"/>
        <v>Secondary</v>
      </c>
      <c r="BM55" s="218"/>
      <c r="BN55" s="218"/>
      <c r="BO55" s="218"/>
      <c r="BP55" s="218"/>
    </row>
    <row r="56" spans="1:68">
      <c r="A56" s="205">
        <v>56</v>
      </c>
      <c r="B56" s="217">
        <v>101196</v>
      </c>
      <c r="C56" s="217">
        <v>3012013</v>
      </c>
      <c r="D56" s="216" t="s">
        <v>97</v>
      </c>
      <c r="E56" s="213">
        <v>3177747.5</v>
      </c>
      <c r="F56" s="213">
        <v>0</v>
      </c>
      <c r="G56" s="213">
        <v>0</v>
      </c>
      <c r="H56" s="213">
        <v>119293.50000000001</v>
      </c>
      <c r="I56" s="213">
        <v>0</v>
      </c>
      <c r="J56" s="213">
        <v>0</v>
      </c>
      <c r="K56" s="213">
        <v>0</v>
      </c>
      <c r="L56" s="213">
        <v>0</v>
      </c>
      <c r="M56" s="213">
        <v>0</v>
      </c>
      <c r="N56" s="213">
        <v>14407</v>
      </c>
      <c r="O56" s="213">
        <v>17426</v>
      </c>
      <c r="P56" s="213">
        <v>0</v>
      </c>
      <c r="Q56" s="213">
        <v>0</v>
      </c>
      <c r="R56" s="213">
        <v>0</v>
      </c>
      <c r="S56" s="213">
        <v>0</v>
      </c>
      <c r="T56" s="213">
        <v>0</v>
      </c>
      <c r="U56" s="213">
        <v>0</v>
      </c>
      <c r="V56" s="213">
        <v>251801.55000000002</v>
      </c>
      <c r="W56" s="213">
        <v>0</v>
      </c>
      <c r="X56" s="213">
        <v>2000</v>
      </c>
      <c r="Y56" s="213">
        <v>105371.64625850342</v>
      </c>
      <c r="Z56" s="213">
        <v>0</v>
      </c>
      <c r="AA56" s="213">
        <v>0</v>
      </c>
      <c r="AB56" s="213">
        <v>0</v>
      </c>
      <c r="AC56" s="213">
        <v>120000</v>
      </c>
      <c r="AD56" s="213">
        <v>0</v>
      </c>
      <c r="AE56" s="213">
        <v>0</v>
      </c>
      <c r="AF56" s="213">
        <v>0</v>
      </c>
      <c r="AG56" s="213">
        <v>47608</v>
      </c>
      <c r="AH56" s="213">
        <v>0</v>
      </c>
      <c r="AI56" s="213">
        <v>0</v>
      </c>
      <c r="AJ56" s="213">
        <v>48000</v>
      </c>
      <c r="AK56" s="213">
        <v>0</v>
      </c>
      <c r="AL56" s="213">
        <v>0</v>
      </c>
      <c r="AM56" s="213">
        <v>0</v>
      </c>
      <c r="AN56" s="213">
        <v>0</v>
      </c>
      <c r="AO56" s="213">
        <v>0</v>
      </c>
      <c r="AP56" s="213">
        <f t="shared" si="1"/>
        <v>3177747.5</v>
      </c>
      <c r="AQ56" s="213">
        <f t="shared" si="2"/>
        <v>510299.69625850348</v>
      </c>
      <c r="AR56" s="213">
        <f t="shared" si="3"/>
        <v>215608</v>
      </c>
      <c r="AS56" s="213">
        <v>165018.39625850343</v>
      </c>
      <c r="AT56" s="215">
        <v>3903655.1962585035</v>
      </c>
      <c r="AU56" s="213">
        <v>3903655.196258503</v>
      </c>
      <c r="AV56" s="213">
        <v>0</v>
      </c>
      <c r="AW56" s="213">
        <v>3688047.1962585035</v>
      </c>
      <c r="AX56" s="213">
        <v>4459.5492095024229</v>
      </c>
      <c r="AY56" s="213">
        <v>4585.1453796170854</v>
      </c>
      <c r="AZ56" s="214">
        <f t="shared" si="4"/>
        <v>-2.7391971184379613E-2</v>
      </c>
      <c r="BA56" s="214">
        <v>1.2391971184379614E-2</v>
      </c>
      <c r="BB56" s="213">
        <v>46989.304250675967</v>
      </c>
      <c r="BC56" s="215">
        <f t="shared" si="10"/>
        <v>3950644.5005091797</v>
      </c>
      <c r="BD56" s="215">
        <v>4777.0792025503988</v>
      </c>
      <c r="BE56" s="214">
        <v>-2.7714411743570033E-2</v>
      </c>
      <c r="BF56" s="213">
        <v>-27960.915755916194</v>
      </c>
      <c r="BG56" s="213">
        <f t="shared" si="11"/>
        <v>3922683.5847532633</v>
      </c>
      <c r="BH56" s="155">
        <v>4020085.8289433294</v>
      </c>
      <c r="BI56" s="138">
        <f t="shared" si="12"/>
        <v>-97402.244190066122</v>
      </c>
      <c r="BJ56" s="155">
        <v>-1268</v>
      </c>
      <c r="BK56" s="138">
        <f t="shared" si="13"/>
        <v>-98670.244190066122</v>
      </c>
      <c r="BL56" s="218" t="str">
        <f t="shared" si="14"/>
        <v>Primary</v>
      </c>
      <c r="BM56" s="218"/>
      <c r="BN56" s="218"/>
      <c r="BO56" s="218"/>
      <c r="BP56" s="218"/>
    </row>
    <row r="57" spans="1:68">
      <c r="A57" s="205">
        <v>57</v>
      </c>
      <c r="B57" s="217">
        <v>101240</v>
      </c>
      <c r="C57" s="217">
        <v>3014016</v>
      </c>
      <c r="D57" s="216" t="s">
        <v>100</v>
      </c>
      <c r="E57" s="213">
        <v>0</v>
      </c>
      <c r="F57" s="213">
        <v>2709798</v>
      </c>
      <c r="G57" s="213">
        <v>2352672</v>
      </c>
      <c r="H57" s="213">
        <v>0</v>
      </c>
      <c r="I57" s="213">
        <v>230046.21739130432</v>
      </c>
      <c r="J57" s="213">
        <v>0</v>
      </c>
      <c r="K57" s="213">
        <v>0</v>
      </c>
      <c r="L57" s="213">
        <v>0</v>
      </c>
      <c r="M57" s="213">
        <v>0</v>
      </c>
      <c r="N57" s="213">
        <v>0</v>
      </c>
      <c r="O57" s="213">
        <v>0</v>
      </c>
      <c r="P57" s="213">
        <v>0</v>
      </c>
      <c r="Q57" s="213">
        <v>0</v>
      </c>
      <c r="R57" s="213">
        <v>0</v>
      </c>
      <c r="S57" s="213">
        <v>0</v>
      </c>
      <c r="T57" s="213">
        <v>1465.4492753623188</v>
      </c>
      <c r="U57" s="213">
        <v>8891.246376811594</v>
      </c>
      <c r="V57" s="213">
        <v>0</v>
      </c>
      <c r="W57" s="213">
        <v>164558.02898550723</v>
      </c>
      <c r="X57" s="213">
        <v>2315.942028985507</v>
      </c>
      <c r="Y57" s="213">
        <v>0</v>
      </c>
      <c r="Z57" s="213">
        <v>400667.82608695643</v>
      </c>
      <c r="AA57" s="213">
        <v>0</v>
      </c>
      <c r="AB57" s="213">
        <v>0</v>
      </c>
      <c r="AC57" s="213">
        <v>120000</v>
      </c>
      <c r="AD57" s="213">
        <v>0</v>
      </c>
      <c r="AE57" s="213">
        <v>0</v>
      </c>
      <c r="AF57" s="213">
        <v>0</v>
      </c>
      <c r="AG57" s="213">
        <v>21914.003345701523</v>
      </c>
      <c r="AH57" s="213">
        <v>0</v>
      </c>
      <c r="AI57" s="213">
        <v>0</v>
      </c>
      <c r="AJ57" s="213">
        <v>0</v>
      </c>
      <c r="AK57" s="213">
        <v>0</v>
      </c>
      <c r="AL57" s="213">
        <v>0</v>
      </c>
      <c r="AM57" s="213">
        <v>0</v>
      </c>
      <c r="AN57" s="213">
        <v>0</v>
      </c>
      <c r="AO57" s="213">
        <v>0</v>
      </c>
      <c r="AP57" s="213">
        <f t="shared" si="1"/>
        <v>5062470</v>
      </c>
      <c r="AQ57" s="213">
        <f t="shared" si="2"/>
        <v>807944.71014492749</v>
      </c>
      <c r="AR57" s="213">
        <f t="shared" si="3"/>
        <v>141914.00334570152</v>
      </c>
      <c r="AS57" s="213">
        <v>515690.93478260859</v>
      </c>
      <c r="AT57" s="215">
        <v>6012328.7134906296</v>
      </c>
      <c r="AU57" s="213">
        <v>0</v>
      </c>
      <c r="AV57" s="213">
        <v>6012328.7134906286</v>
      </c>
      <c r="AW57" s="213">
        <v>5870414.7101449277</v>
      </c>
      <c r="AX57" s="213">
        <v>5755.3085393577721</v>
      </c>
      <c r="AY57" s="213">
        <v>6023.7089669565212</v>
      </c>
      <c r="AZ57" s="214">
        <f t="shared" si="4"/>
        <v>-4.4557336529881912E-2</v>
      </c>
      <c r="BA57" s="214">
        <v>2.9557336529881913E-2</v>
      </c>
      <c r="BB57" s="213">
        <v>181605.68895628926</v>
      </c>
      <c r="BC57" s="215">
        <f t="shared" si="10"/>
        <v>6193934.4024469191</v>
      </c>
      <c r="BD57" s="215">
        <v>6072.484708281293</v>
      </c>
      <c r="BE57" s="214">
        <v>-3.5073033343195559E-2</v>
      </c>
      <c r="BF57" s="213">
        <v>0</v>
      </c>
      <c r="BG57" s="213">
        <f t="shared" si="11"/>
        <v>6193934.4024469191</v>
      </c>
      <c r="BH57" s="155">
        <v>6459441.7808316117</v>
      </c>
      <c r="BI57" s="138">
        <f t="shared" si="12"/>
        <v>-265507.37838469259</v>
      </c>
      <c r="BJ57" s="155">
        <v>137015.99665429848</v>
      </c>
      <c r="BK57" s="138">
        <f t="shared" si="13"/>
        <v>-128491.38173039412</v>
      </c>
      <c r="BL57" s="218" t="str">
        <f t="shared" si="14"/>
        <v>Secondary</v>
      </c>
      <c r="BM57" s="218"/>
      <c r="BN57" s="218"/>
      <c r="BO57" s="218"/>
      <c r="BP57" s="218"/>
    </row>
    <row r="58" spans="1:68">
      <c r="A58" s="205">
        <v>58</v>
      </c>
      <c r="B58" s="217">
        <v>101187</v>
      </c>
      <c r="C58" s="217">
        <v>3012004</v>
      </c>
      <c r="D58" s="216" t="s">
        <v>60</v>
      </c>
      <c r="E58" s="213">
        <v>1540842.5</v>
      </c>
      <c r="F58" s="213">
        <v>0</v>
      </c>
      <c r="G58" s="213">
        <v>0</v>
      </c>
      <c r="H58" s="213">
        <v>63599.328208232444</v>
      </c>
      <c r="I58" s="213">
        <v>0</v>
      </c>
      <c r="J58" s="213">
        <v>0</v>
      </c>
      <c r="K58" s="213">
        <v>0</v>
      </c>
      <c r="L58" s="213">
        <v>0</v>
      </c>
      <c r="M58" s="213">
        <v>0</v>
      </c>
      <c r="N58" s="213">
        <v>2222.4915254237289</v>
      </c>
      <c r="O58" s="213">
        <v>283.51573849878935</v>
      </c>
      <c r="P58" s="213">
        <v>0</v>
      </c>
      <c r="Q58" s="213">
        <v>0</v>
      </c>
      <c r="R58" s="213">
        <v>0</v>
      </c>
      <c r="S58" s="213">
        <v>0</v>
      </c>
      <c r="T58" s="213">
        <v>0</v>
      </c>
      <c r="U58" s="213">
        <v>0</v>
      </c>
      <c r="V58" s="213">
        <v>30910.691767554486</v>
      </c>
      <c r="W58" s="213">
        <v>0</v>
      </c>
      <c r="X58" s="213">
        <v>461.19854721549638</v>
      </c>
      <c r="Y58" s="213">
        <v>74218.98305084747</v>
      </c>
      <c r="Z58" s="213">
        <v>0</v>
      </c>
      <c r="AA58" s="213">
        <v>40709.520000000004</v>
      </c>
      <c r="AB58" s="213">
        <v>0</v>
      </c>
      <c r="AC58" s="213">
        <v>120000</v>
      </c>
      <c r="AD58" s="213">
        <v>0</v>
      </c>
      <c r="AE58" s="213">
        <v>0</v>
      </c>
      <c r="AF58" s="213">
        <v>0</v>
      </c>
      <c r="AG58" s="213">
        <v>9003.000851165003</v>
      </c>
      <c r="AH58" s="213">
        <v>0</v>
      </c>
      <c r="AI58" s="213">
        <v>0</v>
      </c>
      <c r="AJ58" s="213">
        <v>0</v>
      </c>
      <c r="AK58" s="213">
        <v>0</v>
      </c>
      <c r="AL58" s="213">
        <v>0</v>
      </c>
      <c r="AM58" s="213">
        <v>0</v>
      </c>
      <c r="AN58" s="213">
        <v>0</v>
      </c>
      <c r="AO58" s="213">
        <v>0</v>
      </c>
      <c r="AP58" s="213">
        <f t="shared" si="1"/>
        <v>1540842.5</v>
      </c>
      <c r="AQ58" s="213">
        <f t="shared" si="2"/>
        <v>212405.72883777239</v>
      </c>
      <c r="AR58" s="213">
        <f t="shared" si="3"/>
        <v>129003.00085116501</v>
      </c>
      <c r="AS58" s="213">
        <v>106018.64715496369</v>
      </c>
      <c r="AT58" s="215">
        <v>1882251.2296889373</v>
      </c>
      <c r="AU58" s="213">
        <v>1882251.2296889375</v>
      </c>
      <c r="AV58" s="213">
        <v>0</v>
      </c>
      <c r="AW58" s="213">
        <v>1753248.2288377723</v>
      </c>
      <c r="AX58" s="213">
        <v>4372.1900968522996</v>
      </c>
      <c r="AY58" s="213">
        <v>4424.3638355932208</v>
      </c>
      <c r="AZ58" s="214">
        <f t="shared" si="4"/>
        <v>-1.179237076327058E-2</v>
      </c>
      <c r="BA58" s="214">
        <v>0</v>
      </c>
      <c r="BB58" s="213">
        <v>0</v>
      </c>
      <c r="BC58" s="215">
        <f t="shared" si="10"/>
        <v>1882251.2296889373</v>
      </c>
      <c r="BD58" s="215">
        <v>4693.8933408701678</v>
      </c>
      <c r="BE58" s="214">
        <v>-1.3894105399069545E-2</v>
      </c>
      <c r="BF58" s="213">
        <v>0</v>
      </c>
      <c r="BG58" s="213">
        <f t="shared" si="11"/>
        <v>1882251.2296889373</v>
      </c>
      <c r="BH58" s="155">
        <v>1944333.6641315019</v>
      </c>
      <c r="BI58" s="138">
        <f t="shared" si="12"/>
        <v>-62082.434442564612</v>
      </c>
      <c r="BJ58" s="155">
        <v>9626.999148834997</v>
      </c>
      <c r="BK58" s="138">
        <f t="shared" si="13"/>
        <v>-52455.435293729613</v>
      </c>
      <c r="BL58" s="218" t="str">
        <f t="shared" si="14"/>
        <v>Primary</v>
      </c>
      <c r="BM58" s="218"/>
      <c r="BN58" s="218"/>
      <c r="BO58" s="218"/>
      <c r="BP58" s="218"/>
    </row>
    <row r="59" spans="1:68">
      <c r="A59" s="205">
        <v>59</v>
      </c>
      <c r="B59" s="217" t="s">
        <v>102</v>
      </c>
      <c r="C59" s="217" t="s">
        <v>102</v>
      </c>
      <c r="D59" s="216" t="s">
        <v>102</v>
      </c>
      <c r="E59" s="213" t="s">
        <v>102</v>
      </c>
      <c r="F59" s="213" t="s">
        <v>102</v>
      </c>
      <c r="G59" s="213" t="s">
        <v>102</v>
      </c>
      <c r="H59" s="213" t="s">
        <v>102</v>
      </c>
      <c r="I59" s="213" t="s">
        <v>102</v>
      </c>
      <c r="J59" s="213" t="s">
        <v>102</v>
      </c>
      <c r="K59" s="213" t="s">
        <v>102</v>
      </c>
      <c r="L59" s="213" t="s">
        <v>102</v>
      </c>
      <c r="M59" s="213" t="s">
        <v>102</v>
      </c>
      <c r="N59" s="213" t="s">
        <v>102</v>
      </c>
      <c r="O59" s="213" t="s">
        <v>102</v>
      </c>
      <c r="P59" s="213" t="s">
        <v>102</v>
      </c>
      <c r="Q59" s="213" t="s">
        <v>102</v>
      </c>
      <c r="R59" s="213" t="s">
        <v>102</v>
      </c>
      <c r="S59" s="213" t="s">
        <v>102</v>
      </c>
      <c r="T59" s="213" t="s">
        <v>102</v>
      </c>
      <c r="U59" s="213" t="s">
        <v>102</v>
      </c>
      <c r="V59" s="213" t="s">
        <v>102</v>
      </c>
      <c r="W59" s="213" t="s">
        <v>102</v>
      </c>
      <c r="X59" s="213" t="s">
        <v>102</v>
      </c>
      <c r="Y59" s="213" t="s">
        <v>102</v>
      </c>
      <c r="Z59" s="213" t="s">
        <v>102</v>
      </c>
      <c r="AA59" s="213" t="s">
        <v>102</v>
      </c>
      <c r="AB59" s="213" t="s">
        <v>102</v>
      </c>
      <c r="AC59" s="213" t="s">
        <v>102</v>
      </c>
      <c r="AD59" s="213" t="s">
        <v>102</v>
      </c>
      <c r="AE59" s="213" t="s">
        <v>102</v>
      </c>
      <c r="AF59" s="213" t="s">
        <v>102</v>
      </c>
      <c r="AG59" s="213" t="s">
        <v>102</v>
      </c>
      <c r="AH59" s="213" t="s">
        <v>102</v>
      </c>
      <c r="AI59" s="213" t="s">
        <v>102</v>
      </c>
      <c r="AJ59" s="213" t="s">
        <v>102</v>
      </c>
      <c r="AK59" s="213" t="s">
        <v>102</v>
      </c>
      <c r="AL59" s="213" t="s">
        <v>102</v>
      </c>
      <c r="AM59" s="213" t="s">
        <v>102</v>
      </c>
      <c r="AN59" s="213" t="s">
        <v>102</v>
      </c>
      <c r="AO59" s="213" t="s">
        <v>102</v>
      </c>
      <c r="AP59" s="213" t="str">
        <f t="shared" si="1"/>
        <v/>
      </c>
      <c r="AQ59" s="213" t="str">
        <f t="shared" si="2"/>
        <v/>
      </c>
      <c r="AR59" s="213" t="str">
        <f t="shared" si="3"/>
        <v/>
      </c>
      <c r="AS59" s="213" t="s">
        <v>102</v>
      </c>
      <c r="AT59" s="215" t="s">
        <v>102</v>
      </c>
      <c r="AU59" s="213" t="s">
        <v>102</v>
      </c>
      <c r="AV59" s="213" t="s">
        <v>102</v>
      </c>
      <c r="AW59" s="213" t="s">
        <v>102</v>
      </c>
      <c r="AX59" s="213" t="s">
        <v>102</v>
      </c>
      <c r="AY59" s="213" t="s">
        <v>102</v>
      </c>
      <c r="AZ59" s="214" t="str">
        <f t="shared" si="4"/>
        <v/>
      </c>
      <c r="BA59" s="214" t="s">
        <v>102</v>
      </c>
      <c r="BB59" s="213" t="s">
        <v>102</v>
      </c>
      <c r="BC59" s="215" t="str">
        <f t="shared" si="10"/>
        <v/>
      </c>
      <c r="BD59" s="215" t="s">
        <v>102</v>
      </c>
      <c r="BE59" s="214" t="s">
        <v>102</v>
      </c>
      <c r="BF59" s="213" t="s">
        <v>102</v>
      </c>
      <c r="BG59" s="213" t="str">
        <f t="shared" si="11"/>
        <v/>
      </c>
      <c r="BH59" s="218"/>
      <c r="BI59" s="218"/>
      <c r="BJ59" s="218"/>
      <c r="BK59" s="218"/>
      <c r="BL59" s="218"/>
      <c r="BM59" s="218"/>
      <c r="BN59" s="218"/>
      <c r="BO59" s="218"/>
      <c r="BP59" s="218"/>
    </row>
    <row r="60" spans="1:68">
      <c r="A60" s="205">
        <v>59</v>
      </c>
      <c r="B60" s="217" t="s">
        <v>102</v>
      </c>
      <c r="C60" s="217" t="s">
        <v>102</v>
      </c>
      <c r="D60" s="216" t="s">
        <v>102</v>
      </c>
      <c r="E60" s="213" t="s">
        <v>102</v>
      </c>
      <c r="F60" s="213" t="s">
        <v>102</v>
      </c>
      <c r="G60" s="213" t="s">
        <v>102</v>
      </c>
      <c r="H60" s="213" t="s">
        <v>102</v>
      </c>
      <c r="I60" s="213" t="s">
        <v>102</v>
      </c>
      <c r="J60" s="213" t="s">
        <v>102</v>
      </c>
      <c r="K60" s="213" t="s">
        <v>102</v>
      </c>
      <c r="L60" s="213" t="s">
        <v>102</v>
      </c>
      <c r="M60" s="213" t="s">
        <v>102</v>
      </c>
      <c r="N60" s="213" t="s">
        <v>102</v>
      </c>
      <c r="O60" s="213" t="s">
        <v>102</v>
      </c>
      <c r="P60" s="213" t="s">
        <v>102</v>
      </c>
      <c r="Q60" s="213" t="s">
        <v>102</v>
      </c>
      <c r="R60" s="213" t="s">
        <v>102</v>
      </c>
      <c r="S60" s="213" t="s">
        <v>102</v>
      </c>
      <c r="T60" s="213" t="s">
        <v>102</v>
      </c>
      <c r="U60" s="213" t="s">
        <v>102</v>
      </c>
      <c r="V60" s="213" t="s">
        <v>102</v>
      </c>
      <c r="W60" s="213" t="s">
        <v>102</v>
      </c>
      <c r="X60" s="213" t="s">
        <v>102</v>
      </c>
      <c r="Y60" s="213" t="s">
        <v>102</v>
      </c>
      <c r="Z60" s="213" t="s">
        <v>102</v>
      </c>
      <c r="AA60" s="213" t="s">
        <v>102</v>
      </c>
      <c r="AB60" s="213" t="s">
        <v>102</v>
      </c>
      <c r="AC60" s="213" t="s">
        <v>102</v>
      </c>
      <c r="AD60" s="213" t="s">
        <v>102</v>
      </c>
      <c r="AE60" s="213" t="s">
        <v>102</v>
      </c>
      <c r="AF60" s="213" t="s">
        <v>102</v>
      </c>
      <c r="AG60" s="213" t="s">
        <v>102</v>
      </c>
      <c r="AH60" s="213" t="s">
        <v>102</v>
      </c>
      <c r="AI60" s="213" t="s">
        <v>102</v>
      </c>
      <c r="AJ60" s="213" t="s">
        <v>102</v>
      </c>
      <c r="AK60" s="213" t="s">
        <v>102</v>
      </c>
      <c r="AL60" s="213" t="s">
        <v>102</v>
      </c>
      <c r="AM60" s="213" t="s">
        <v>102</v>
      </c>
      <c r="AN60" s="213" t="s">
        <v>102</v>
      </c>
      <c r="AO60" s="213" t="s">
        <v>102</v>
      </c>
      <c r="AP60" s="213" t="str">
        <f t="shared" si="1"/>
        <v/>
      </c>
      <c r="AQ60" s="213" t="str">
        <f t="shared" si="2"/>
        <v/>
      </c>
      <c r="AR60" s="213" t="str">
        <f t="shared" si="3"/>
        <v/>
      </c>
      <c r="AS60" s="213" t="s">
        <v>102</v>
      </c>
      <c r="AT60" s="215" t="s">
        <v>102</v>
      </c>
      <c r="AU60" s="213" t="s">
        <v>102</v>
      </c>
      <c r="AV60" s="213" t="s">
        <v>102</v>
      </c>
      <c r="AW60" s="213" t="s">
        <v>102</v>
      </c>
      <c r="AX60" s="213" t="s">
        <v>102</v>
      </c>
      <c r="AY60" s="213" t="s">
        <v>102</v>
      </c>
      <c r="AZ60" s="214" t="str">
        <f t="shared" si="4"/>
        <v/>
      </c>
      <c r="BA60" s="214" t="s">
        <v>102</v>
      </c>
      <c r="BB60" s="213" t="s">
        <v>102</v>
      </c>
      <c r="BC60" s="215" t="str">
        <f t="shared" si="10"/>
        <v/>
      </c>
      <c r="BD60" s="215" t="s">
        <v>102</v>
      </c>
      <c r="BE60" s="214" t="s">
        <v>102</v>
      </c>
      <c r="BF60" s="213" t="s">
        <v>102</v>
      </c>
      <c r="BG60" s="213" t="str">
        <f t="shared" si="11"/>
        <v/>
      </c>
      <c r="BH60" s="218"/>
      <c r="BI60" s="218"/>
      <c r="BJ60" s="218"/>
      <c r="BK60" s="218"/>
      <c r="BL60" s="218"/>
      <c r="BM60" s="218"/>
      <c r="BN60" s="218"/>
      <c r="BO60" s="218"/>
      <c r="BP60" s="218"/>
    </row>
    <row r="61" spans="1:68">
      <c r="A61" s="205">
        <v>59</v>
      </c>
      <c r="B61" s="217" t="s">
        <v>102</v>
      </c>
      <c r="C61" s="217" t="s">
        <v>102</v>
      </c>
      <c r="D61" s="216" t="s">
        <v>103</v>
      </c>
      <c r="E61" s="213" t="s">
        <v>102</v>
      </c>
      <c r="F61" s="213" t="s">
        <v>102</v>
      </c>
      <c r="G61" s="213" t="s">
        <v>102</v>
      </c>
      <c r="H61" s="213" t="s">
        <v>102</v>
      </c>
      <c r="I61" s="213" t="s">
        <v>102</v>
      </c>
      <c r="J61" s="213" t="s">
        <v>102</v>
      </c>
      <c r="K61" s="213" t="s">
        <v>102</v>
      </c>
      <c r="L61" s="213" t="s">
        <v>102</v>
      </c>
      <c r="M61" s="213" t="s">
        <v>102</v>
      </c>
      <c r="N61" s="213" t="s">
        <v>102</v>
      </c>
      <c r="O61" s="213" t="s">
        <v>102</v>
      </c>
      <c r="P61" s="213" t="s">
        <v>102</v>
      </c>
      <c r="Q61" s="213" t="s">
        <v>102</v>
      </c>
      <c r="R61" s="213" t="s">
        <v>102</v>
      </c>
      <c r="S61" s="213" t="s">
        <v>102</v>
      </c>
      <c r="T61" s="213" t="s">
        <v>102</v>
      </c>
      <c r="U61" s="213" t="s">
        <v>102</v>
      </c>
      <c r="V61" s="213" t="s">
        <v>102</v>
      </c>
      <c r="W61" s="213" t="s">
        <v>102</v>
      </c>
      <c r="X61" s="213" t="s">
        <v>102</v>
      </c>
      <c r="Y61" s="213" t="s">
        <v>102</v>
      </c>
      <c r="Z61" s="213" t="s">
        <v>102</v>
      </c>
      <c r="AA61" s="213" t="s">
        <v>102</v>
      </c>
      <c r="AB61" s="213" t="s">
        <v>102</v>
      </c>
      <c r="AC61" s="213" t="s">
        <v>102</v>
      </c>
      <c r="AD61" s="213" t="s">
        <v>102</v>
      </c>
      <c r="AE61" s="213" t="s">
        <v>102</v>
      </c>
      <c r="AF61" s="213" t="s">
        <v>102</v>
      </c>
      <c r="AG61" s="213" t="s">
        <v>102</v>
      </c>
      <c r="AH61" s="213" t="s">
        <v>102</v>
      </c>
      <c r="AI61" s="213" t="s">
        <v>102</v>
      </c>
      <c r="AJ61" s="213" t="s">
        <v>102</v>
      </c>
      <c r="AK61" s="213" t="s">
        <v>102</v>
      </c>
      <c r="AL61" s="213" t="s">
        <v>102</v>
      </c>
      <c r="AM61" s="213" t="s">
        <v>102</v>
      </c>
      <c r="AN61" s="213" t="s">
        <v>102</v>
      </c>
      <c r="AO61" s="213" t="s">
        <v>102</v>
      </c>
      <c r="AP61" s="213" t="str">
        <f t="shared" si="1"/>
        <v/>
      </c>
      <c r="AQ61" s="213" t="str">
        <f t="shared" si="2"/>
        <v/>
      </c>
      <c r="AR61" s="213" t="str">
        <f t="shared" si="3"/>
        <v/>
      </c>
      <c r="AS61" s="213" t="s">
        <v>102</v>
      </c>
      <c r="AT61" s="215"/>
      <c r="AU61" s="215"/>
      <c r="AV61" s="215"/>
      <c r="AW61" s="219">
        <v>4786.3304886756168</v>
      </c>
      <c r="AX61" s="215"/>
      <c r="AY61" s="215"/>
      <c r="AZ61" s="214" t="str">
        <f t="shared" si="4"/>
        <v/>
      </c>
      <c r="BA61" s="214" t="s">
        <v>102</v>
      </c>
      <c r="BB61" s="213" t="s">
        <v>102</v>
      </c>
      <c r="BC61" s="215"/>
      <c r="BD61" s="219">
        <f>SUMIF($BL$6:$BL$58,$BM61,BD$6:BD$58)/$BL61</f>
        <v>4800.6446569436885</v>
      </c>
      <c r="BE61" s="214" t="s">
        <v>102</v>
      </c>
      <c r="BF61" s="213" t="s">
        <v>102</v>
      </c>
      <c r="BG61" s="215"/>
      <c r="BH61" s="218"/>
      <c r="BI61" s="218" t="s">
        <v>192</v>
      </c>
      <c r="BJ61" s="221">
        <f>COUNTIFS(BK$6:BK$58,"&lt;0",BL$6:BL$58,"Primary")</f>
        <v>26</v>
      </c>
      <c r="BK61" s="218">
        <f>SUMIF(BL$5:BL$58,BM61,BK$5:BK$58)</f>
        <v>47931.922553704884</v>
      </c>
      <c r="BL61" s="220">
        <f>COUNTIF(BL$6:BL$58,BM61)</f>
        <v>43</v>
      </c>
      <c r="BM61" s="218" t="s">
        <v>103</v>
      </c>
      <c r="BN61" s="218"/>
      <c r="BO61" s="218"/>
      <c r="BP61" s="218"/>
    </row>
    <row r="62" spans="1:68">
      <c r="A62" s="205">
        <v>59</v>
      </c>
      <c r="B62" s="217" t="s">
        <v>102</v>
      </c>
      <c r="C62" s="217" t="s">
        <v>102</v>
      </c>
      <c r="D62" s="216" t="s">
        <v>104</v>
      </c>
      <c r="E62" s="213" t="s">
        <v>102</v>
      </c>
      <c r="F62" s="213" t="s">
        <v>102</v>
      </c>
      <c r="G62" s="213" t="s">
        <v>102</v>
      </c>
      <c r="H62" s="213" t="s">
        <v>102</v>
      </c>
      <c r="I62" s="213" t="s">
        <v>102</v>
      </c>
      <c r="J62" s="213" t="s">
        <v>102</v>
      </c>
      <c r="K62" s="213" t="s">
        <v>102</v>
      </c>
      <c r="L62" s="213" t="s">
        <v>102</v>
      </c>
      <c r="M62" s="213" t="s">
        <v>102</v>
      </c>
      <c r="N62" s="213" t="s">
        <v>102</v>
      </c>
      <c r="O62" s="213" t="s">
        <v>102</v>
      </c>
      <c r="P62" s="213" t="s">
        <v>102</v>
      </c>
      <c r="Q62" s="213" t="s">
        <v>102</v>
      </c>
      <c r="R62" s="213" t="s">
        <v>102</v>
      </c>
      <c r="S62" s="213" t="s">
        <v>102</v>
      </c>
      <c r="T62" s="213" t="s">
        <v>102</v>
      </c>
      <c r="U62" s="213" t="s">
        <v>102</v>
      </c>
      <c r="V62" s="213" t="s">
        <v>102</v>
      </c>
      <c r="W62" s="213" t="s">
        <v>102</v>
      </c>
      <c r="X62" s="213" t="s">
        <v>102</v>
      </c>
      <c r="Y62" s="213" t="s">
        <v>102</v>
      </c>
      <c r="Z62" s="213" t="s">
        <v>102</v>
      </c>
      <c r="AA62" s="213" t="s">
        <v>102</v>
      </c>
      <c r="AB62" s="213" t="s">
        <v>102</v>
      </c>
      <c r="AC62" s="213" t="s">
        <v>102</v>
      </c>
      <c r="AD62" s="213" t="s">
        <v>102</v>
      </c>
      <c r="AE62" s="213" t="s">
        <v>102</v>
      </c>
      <c r="AF62" s="213" t="s">
        <v>102</v>
      </c>
      <c r="AG62" s="213" t="s">
        <v>102</v>
      </c>
      <c r="AH62" s="213" t="s">
        <v>102</v>
      </c>
      <c r="AI62" s="213" t="s">
        <v>102</v>
      </c>
      <c r="AJ62" s="213" t="s">
        <v>102</v>
      </c>
      <c r="AK62" s="213" t="s">
        <v>102</v>
      </c>
      <c r="AL62" s="213" t="s">
        <v>102</v>
      </c>
      <c r="AM62" s="213" t="s">
        <v>102</v>
      </c>
      <c r="AN62" s="213" t="s">
        <v>102</v>
      </c>
      <c r="AO62" s="213" t="s">
        <v>102</v>
      </c>
      <c r="AP62" s="213" t="str">
        <f t="shared" si="1"/>
        <v/>
      </c>
      <c r="AQ62" s="213" t="str">
        <f t="shared" si="2"/>
        <v/>
      </c>
      <c r="AR62" s="213" t="str">
        <f t="shared" si="3"/>
        <v/>
      </c>
      <c r="AS62" s="213" t="s">
        <v>102</v>
      </c>
      <c r="AT62" s="215" t="s">
        <v>102</v>
      </c>
      <c r="AU62" s="213"/>
      <c r="AV62" s="215"/>
      <c r="AW62" s="219">
        <v>6266.7240107227772</v>
      </c>
      <c r="AX62" s="215"/>
      <c r="AY62" s="215"/>
      <c r="AZ62" s="214" t="str">
        <f t="shared" si="4"/>
        <v/>
      </c>
      <c r="BA62" s="214" t="s">
        <v>102</v>
      </c>
      <c r="BB62" s="213" t="s">
        <v>102</v>
      </c>
      <c r="BC62" s="215"/>
      <c r="BD62" s="219">
        <f>SUMIF($BL$6:$BL$58,$BM62,BD$6:BD$58)/$BL62</f>
        <v>6424.3209987285054</v>
      </c>
      <c r="BE62" s="214" t="s">
        <v>102</v>
      </c>
      <c r="BF62" s="213" t="s">
        <v>102</v>
      </c>
      <c r="BG62" s="215"/>
      <c r="BH62" s="218"/>
      <c r="BI62" s="218" t="s">
        <v>191</v>
      </c>
      <c r="BJ62" s="221">
        <f>COUNTIFS(BK$6:BK$58,"&lt;0",BL$6:BL$58,"Secondary")</f>
        <v>9</v>
      </c>
      <c r="BK62" s="218">
        <f>SUMIF(BL$5:BL$58,BM62,BK$5:BK$58)</f>
        <v>-859726.73300849542</v>
      </c>
      <c r="BL62" s="220">
        <f>COUNTIF(BL$6:BL$58,BM62)</f>
        <v>10</v>
      </c>
      <c r="BM62" s="218" t="s">
        <v>104</v>
      </c>
      <c r="BN62" s="218"/>
      <c r="BO62" s="218"/>
      <c r="BP62" s="218"/>
    </row>
    <row r="63" spans="1:68">
      <c r="A63" s="205">
        <v>59</v>
      </c>
      <c r="B63" s="217" t="s">
        <v>102</v>
      </c>
      <c r="C63" s="217" t="s">
        <v>102</v>
      </c>
      <c r="D63" s="216" t="s">
        <v>102</v>
      </c>
      <c r="E63" s="213" t="s">
        <v>102</v>
      </c>
      <c r="F63" s="213" t="s">
        <v>102</v>
      </c>
      <c r="G63" s="213" t="s">
        <v>102</v>
      </c>
      <c r="H63" s="213" t="s">
        <v>102</v>
      </c>
      <c r="I63" s="213" t="s">
        <v>102</v>
      </c>
      <c r="J63" s="213" t="s">
        <v>102</v>
      </c>
      <c r="K63" s="213" t="s">
        <v>102</v>
      </c>
      <c r="L63" s="213" t="s">
        <v>102</v>
      </c>
      <c r="M63" s="213" t="s">
        <v>102</v>
      </c>
      <c r="N63" s="213" t="s">
        <v>102</v>
      </c>
      <c r="O63" s="213" t="s">
        <v>102</v>
      </c>
      <c r="P63" s="213" t="s">
        <v>102</v>
      </c>
      <c r="Q63" s="213" t="s">
        <v>102</v>
      </c>
      <c r="R63" s="213" t="s">
        <v>102</v>
      </c>
      <c r="S63" s="213" t="s">
        <v>102</v>
      </c>
      <c r="T63" s="213" t="s">
        <v>102</v>
      </c>
      <c r="U63" s="213" t="s">
        <v>102</v>
      </c>
      <c r="V63" s="213" t="s">
        <v>102</v>
      </c>
      <c r="W63" s="213" t="s">
        <v>102</v>
      </c>
      <c r="X63" s="213" t="s">
        <v>102</v>
      </c>
      <c r="Y63" s="213" t="s">
        <v>102</v>
      </c>
      <c r="Z63" s="213" t="s">
        <v>102</v>
      </c>
      <c r="AA63" s="213" t="s">
        <v>102</v>
      </c>
      <c r="AB63" s="213" t="s">
        <v>102</v>
      </c>
      <c r="AC63" s="213" t="s">
        <v>102</v>
      </c>
      <c r="AD63" s="213" t="s">
        <v>102</v>
      </c>
      <c r="AE63" s="213" t="s">
        <v>102</v>
      </c>
      <c r="AF63" s="213" t="s">
        <v>102</v>
      </c>
      <c r="AG63" s="213" t="s">
        <v>102</v>
      </c>
      <c r="AH63" s="213" t="s">
        <v>102</v>
      </c>
      <c r="AI63" s="213" t="s">
        <v>102</v>
      </c>
      <c r="AJ63" s="213" t="s">
        <v>102</v>
      </c>
      <c r="AK63" s="213" t="s">
        <v>102</v>
      </c>
      <c r="AL63" s="213" t="s">
        <v>102</v>
      </c>
      <c r="AM63" s="213" t="s">
        <v>102</v>
      </c>
      <c r="AN63" s="213" t="s">
        <v>102</v>
      </c>
      <c r="AO63" s="213" t="s">
        <v>102</v>
      </c>
      <c r="AP63" s="213" t="str">
        <f t="shared" si="1"/>
        <v/>
      </c>
      <c r="AQ63" s="213" t="str">
        <f t="shared" si="2"/>
        <v/>
      </c>
      <c r="AR63" s="213" t="str">
        <f t="shared" si="3"/>
        <v/>
      </c>
      <c r="AS63" s="213" t="s">
        <v>102</v>
      </c>
      <c r="AT63" s="215" t="s">
        <v>102</v>
      </c>
      <c r="AU63" s="213"/>
      <c r="AV63" s="215"/>
      <c r="AW63" s="219"/>
      <c r="AX63" s="215"/>
      <c r="AY63" s="215"/>
      <c r="AZ63" s="214" t="str">
        <f t="shared" si="4"/>
        <v/>
      </c>
      <c r="BA63" s="214" t="s">
        <v>102</v>
      </c>
      <c r="BB63" s="213" t="s">
        <v>102</v>
      </c>
      <c r="BC63" s="215"/>
      <c r="BD63" s="219" t="s">
        <v>102</v>
      </c>
      <c r="BE63" s="214" t="s">
        <v>102</v>
      </c>
      <c r="BF63" s="213" t="s">
        <v>102</v>
      </c>
      <c r="BG63" s="215"/>
      <c r="BH63" s="218"/>
      <c r="BI63" s="218"/>
      <c r="BJ63" s="218"/>
      <c r="BK63" s="218"/>
      <c r="BL63" s="218"/>
      <c r="BM63" s="218"/>
      <c r="BN63" s="218"/>
      <c r="BO63" s="218"/>
      <c r="BP63" s="218"/>
    </row>
    <row r="64" spans="1:68">
      <c r="A64" s="205">
        <v>59</v>
      </c>
      <c r="B64" s="217" t="s">
        <v>102</v>
      </c>
      <c r="C64" s="217" t="s">
        <v>102</v>
      </c>
      <c r="D64" s="216" t="s">
        <v>102</v>
      </c>
      <c r="E64" s="213" t="s">
        <v>102</v>
      </c>
      <c r="F64" s="213" t="s">
        <v>102</v>
      </c>
      <c r="G64" s="213" t="s">
        <v>102</v>
      </c>
      <c r="H64" s="213" t="s">
        <v>102</v>
      </c>
      <c r="I64" s="213" t="s">
        <v>102</v>
      </c>
      <c r="J64" s="213" t="s">
        <v>102</v>
      </c>
      <c r="K64" s="213" t="s">
        <v>102</v>
      </c>
      <c r="L64" s="213" t="s">
        <v>102</v>
      </c>
      <c r="M64" s="213" t="s">
        <v>102</v>
      </c>
      <c r="N64" s="213" t="s">
        <v>102</v>
      </c>
      <c r="O64" s="213" t="s">
        <v>102</v>
      </c>
      <c r="P64" s="213" t="s">
        <v>102</v>
      </c>
      <c r="Q64" s="213" t="s">
        <v>102</v>
      </c>
      <c r="R64" s="213" t="s">
        <v>102</v>
      </c>
      <c r="S64" s="213" t="s">
        <v>102</v>
      </c>
      <c r="T64" s="213" t="s">
        <v>102</v>
      </c>
      <c r="U64" s="213" t="s">
        <v>102</v>
      </c>
      <c r="V64" s="213" t="s">
        <v>102</v>
      </c>
      <c r="W64" s="213" t="s">
        <v>102</v>
      </c>
      <c r="X64" s="213" t="s">
        <v>102</v>
      </c>
      <c r="Y64" s="213" t="s">
        <v>102</v>
      </c>
      <c r="Z64" s="213" t="s">
        <v>102</v>
      </c>
      <c r="AA64" s="213" t="s">
        <v>102</v>
      </c>
      <c r="AB64" s="213" t="s">
        <v>102</v>
      </c>
      <c r="AC64" s="213" t="s">
        <v>102</v>
      </c>
      <c r="AD64" s="213" t="s">
        <v>102</v>
      </c>
      <c r="AE64" s="213" t="s">
        <v>102</v>
      </c>
      <c r="AF64" s="213" t="s">
        <v>102</v>
      </c>
      <c r="AG64" s="213" t="s">
        <v>102</v>
      </c>
      <c r="AH64" s="213" t="s">
        <v>102</v>
      </c>
      <c r="AI64" s="213" t="s">
        <v>102</v>
      </c>
      <c r="AJ64" s="213" t="s">
        <v>102</v>
      </c>
      <c r="AK64" s="213" t="s">
        <v>102</v>
      </c>
      <c r="AL64" s="213" t="s">
        <v>102</v>
      </c>
      <c r="AM64" s="213" t="s">
        <v>102</v>
      </c>
      <c r="AN64" s="213" t="s">
        <v>102</v>
      </c>
      <c r="AO64" s="213" t="s">
        <v>102</v>
      </c>
      <c r="AP64" s="213" t="str">
        <f t="shared" si="1"/>
        <v/>
      </c>
      <c r="AQ64" s="213" t="str">
        <f t="shared" si="2"/>
        <v/>
      </c>
      <c r="AR64" s="213" t="str">
        <f t="shared" si="3"/>
        <v/>
      </c>
      <c r="AS64" s="213" t="s">
        <v>102</v>
      </c>
      <c r="AT64" s="215" t="s">
        <v>102</v>
      </c>
      <c r="AU64" s="213"/>
      <c r="AV64" s="215"/>
      <c r="AW64" s="219">
        <f>AW62/AW61</f>
        <v>1.3092961352229537</v>
      </c>
      <c r="AX64" s="215"/>
      <c r="AY64" s="215"/>
      <c r="AZ64" s="214" t="str">
        <f t="shared" si="4"/>
        <v/>
      </c>
      <c r="BA64" s="214" t="s">
        <v>102</v>
      </c>
      <c r="BB64" s="213" t="s">
        <v>102</v>
      </c>
      <c r="BC64" s="215"/>
      <c r="BD64" s="219">
        <f>BD62/BD61</f>
        <v>1.3382204803340982</v>
      </c>
      <c r="BE64" s="214" t="s">
        <v>102</v>
      </c>
      <c r="BF64" s="213" t="s">
        <v>102</v>
      </c>
      <c r="BG64" s="215"/>
      <c r="BH64" s="218"/>
      <c r="BI64" s="218"/>
      <c r="BJ64" s="218"/>
      <c r="BK64" s="218"/>
      <c r="BL64" s="218"/>
      <c r="BM64" s="218"/>
      <c r="BN64" s="218"/>
      <c r="BO64" s="218"/>
      <c r="BP64" s="218"/>
    </row>
    <row r="65" spans="1:68">
      <c r="A65" s="205">
        <v>59</v>
      </c>
      <c r="B65" s="217" t="s">
        <v>102</v>
      </c>
      <c r="C65" s="217" t="s">
        <v>102</v>
      </c>
      <c r="D65" s="216" t="s">
        <v>102</v>
      </c>
      <c r="E65" s="213" t="s">
        <v>102</v>
      </c>
      <c r="F65" s="213" t="s">
        <v>102</v>
      </c>
      <c r="G65" s="213" t="s">
        <v>102</v>
      </c>
      <c r="H65" s="213" t="s">
        <v>102</v>
      </c>
      <c r="I65" s="213" t="s">
        <v>102</v>
      </c>
      <c r="J65" s="213" t="s">
        <v>102</v>
      </c>
      <c r="K65" s="213" t="s">
        <v>102</v>
      </c>
      <c r="L65" s="213" t="s">
        <v>102</v>
      </c>
      <c r="M65" s="213" t="s">
        <v>102</v>
      </c>
      <c r="N65" s="213" t="s">
        <v>102</v>
      </c>
      <c r="O65" s="213" t="s">
        <v>102</v>
      </c>
      <c r="P65" s="213" t="s">
        <v>102</v>
      </c>
      <c r="Q65" s="213" t="s">
        <v>102</v>
      </c>
      <c r="R65" s="213" t="s">
        <v>102</v>
      </c>
      <c r="S65" s="213" t="s">
        <v>102</v>
      </c>
      <c r="T65" s="213" t="s">
        <v>102</v>
      </c>
      <c r="U65" s="213" t="s">
        <v>102</v>
      </c>
      <c r="V65" s="213" t="s">
        <v>102</v>
      </c>
      <c r="W65" s="213" t="s">
        <v>102</v>
      </c>
      <c r="X65" s="213" t="s">
        <v>102</v>
      </c>
      <c r="Y65" s="213" t="s">
        <v>102</v>
      </c>
      <c r="Z65" s="213" t="s">
        <v>102</v>
      </c>
      <c r="AA65" s="213" t="s">
        <v>102</v>
      </c>
      <c r="AB65" s="213" t="s">
        <v>102</v>
      </c>
      <c r="AC65" s="213" t="s">
        <v>102</v>
      </c>
      <c r="AD65" s="213" t="s">
        <v>102</v>
      </c>
      <c r="AE65" s="213" t="s">
        <v>102</v>
      </c>
      <c r="AF65" s="213" t="s">
        <v>102</v>
      </c>
      <c r="AG65" s="213" t="s">
        <v>102</v>
      </c>
      <c r="AH65" s="213" t="s">
        <v>102</v>
      </c>
      <c r="AI65" s="213" t="s">
        <v>102</v>
      </c>
      <c r="AJ65" s="213" t="s">
        <v>102</v>
      </c>
      <c r="AK65" s="213" t="s">
        <v>102</v>
      </c>
      <c r="AL65" s="213" t="s">
        <v>102</v>
      </c>
      <c r="AM65" s="213" t="s">
        <v>102</v>
      </c>
      <c r="AN65" s="213" t="s">
        <v>102</v>
      </c>
      <c r="AO65" s="213" t="s">
        <v>102</v>
      </c>
      <c r="AP65" s="213" t="str">
        <f t="shared" si="1"/>
        <v/>
      </c>
      <c r="AQ65" s="213" t="str">
        <f t="shared" si="2"/>
        <v/>
      </c>
      <c r="AR65" s="213" t="str">
        <f t="shared" si="3"/>
        <v/>
      </c>
      <c r="AS65" s="213" t="s">
        <v>102</v>
      </c>
      <c r="AT65" s="215" t="s">
        <v>102</v>
      </c>
      <c r="AU65" s="213" t="s">
        <v>102</v>
      </c>
      <c r="AV65" s="213" t="s">
        <v>102</v>
      </c>
      <c r="AW65" s="213" t="s">
        <v>102</v>
      </c>
      <c r="AX65" s="213" t="s">
        <v>102</v>
      </c>
      <c r="AY65" s="213" t="s">
        <v>102</v>
      </c>
      <c r="AZ65" s="214" t="str">
        <f t="shared" si="4"/>
        <v/>
      </c>
      <c r="BA65" s="214" t="s">
        <v>102</v>
      </c>
      <c r="BB65" s="213" t="s">
        <v>102</v>
      </c>
      <c r="BC65" s="215" t="str">
        <f t="shared" ref="BC65:BC96" si="15">IF(C65="","",AT65+BB65)</f>
        <v/>
      </c>
      <c r="BD65" s="215" t="s">
        <v>102</v>
      </c>
      <c r="BE65" s="214" t="s">
        <v>102</v>
      </c>
      <c r="BF65" s="213" t="s">
        <v>102</v>
      </c>
      <c r="BG65" s="213" t="str">
        <f t="shared" ref="BG65:BG96" si="16">IF(C65="","",BC65+BF65)</f>
        <v/>
      </c>
      <c r="BH65" s="218"/>
      <c r="BI65" s="218"/>
      <c r="BJ65" s="218"/>
      <c r="BK65" s="218"/>
      <c r="BL65" s="218"/>
      <c r="BM65" s="218"/>
      <c r="BN65" s="218"/>
      <c r="BO65" s="218"/>
      <c r="BP65" s="218"/>
    </row>
    <row r="66" spans="1:68">
      <c r="A66" s="205">
        <v>59</v>
      </c>
      <c r="B66" s="217" t="s">
        <v>102</v>
      </c>
      <c r="C66" s="217" t="s">
        <v>102</v>
      </c>
      <c r="D66" s="216" t="s">
        <v>102</v>
      </c>
      <c r="E66" s="213" t="s">
        <v>102</v>
      </c>
      <c r="F66" s="213" t="s">
        <v>102</v>
      </c>
      <c r="G66" s="213" t="s">
        <v>102</v>
      </c>
      <c r="H66" s="213" t="s">
        <v>102</v>
      </c>
      <c r="I66" s="213" t="s">
        <v>102</v>
      </c>
      <c r="J66" s="213" t="s">
        <v>102</v>
      </c>
      <c r="K66" s="213" t="s">
        <v>102</v>
      </c>
      <c r="L66" s="213" t="s">
        <v>102</v>
      </c>
      <c r="M66" s="213" t="s">
        <v>102</v>
      </c>
      <c r="N66" s="213" t="s">
        <v>102</v>
      </c>
      <c r="O66" s="213" t="s">
        <v>102</v>
      </c>
      <c r="P66" s="213" t="s">
        <v>102</v>
      </c>
      <c r="Q66" s="213" t="s">
        <v>102</v>
      </c>
      <c r="R66" s="213" t="s">
        <v>102</v>
      </c>
      <c r="S66" s="213" t="s">
        <v>102</v>
      </c>
      <c r="T66" s="213" t="s">
        <v>102</v>
      </c>
      <c r="U66" s="213" t="s">
        <v>102</v>
      </c>
      <c r="V66" s="213" t="s">
        <v>102</v>
      </c>
      <c r="W66" s="213" t="s">
        <v>102</v>
      </c>
      <c r="X66" s="213" t="s">
        <v>102</v>
      </c>
      <c r="Y66" s="213" t="s">
        <v>102</v>
      </c>
      <c r="Z66" s="213" t="s">
        <v>102</v>
      </c>
      <c r="AA66" s="213" t="s">
        <v>102</v>
      </c>
      <c r="AB66" s="213" t="s">
        <v>102</v>
      </c>
      <c r="AC66" s="213" t="s">
        <v>102</v>
      </c>
      <c r="AD66" s="213" t="s">
        <v>102</v>
      </c>
      <c r="AE66" s="213" t="s">
        <v>102</v>
      </c>
      <c r="AF66" s="213" t="s">
        <v>102</v>
      </c>
      <c r="AG66" s="213" t="s">
        <v>102</v>
      </c>
      <c r="AH66" s="213" t="s">
        <v>102</v>
      </c>
      <c r="AI66" s="213" t="s">
        <v>102</v>
      </c>
      <c r="AJ66" s="213" t="s">
        <v>102</v>
      </c>
      <c r="AK66" s="213" t="s">
        <v>102</v>
      </c>
      <c r="AL66" s="213" t="s">
        <v>102</v>
      </c>
      <c r="AM66" s="213" t="s">
        <v>102</v>
      </c>
      <c r="AN66" s="213" t="s">
        <v>102</v>
      </c>
      <c r="AO66" s="213" t="s">
        <v>102</v>
      </c>
      <c r="AP66" s="213" t="str">
        <f t="shared" si="1"/>
        <v/>
      </c>
      <c r="AQ66" s="213" t="str">
        <f t="shared" si="2"/>
        <v/>
      </c>
      <c r="AR66" s="213" t="str">
        <f t="shared" si="3"/>
        <v/>
      </c>
      <c r="AS66" s="213" t="s">
        <v>102</v>
      </c>
      <c r="AT66" s="215" t="s">
        <v>102</v>
      </c>
      <c r="AU66" s="213" t="s">
        <v>102</v>
      </c>
      <c r="AV66" s="213" t="s">
        <v>102</v>
      </c>
      <c r="AW66" s="213" t="s">
        <v>102</v>
      </c>
      <c r="AX66" s="213" t="s">
        <v>102</v>
      </c>
      <c r="AY66" s="213" t="s">
        <v>102</v>
      </c>
      <c r="AZ66" s="214" t="str">
        <f t="shared" si="4"/>
        <v/>
      </c>
      <c r="BA66" s="214" t="s">
        <v>102</v>
      </c>
      <c r="BB66" s="213" t="s">
        <v>102</v>
      </c>
      <c r="BC66" s="215" t="str">
        <f t="shared" si="15"/>
        <v/>
      </c>
      <c r="BD66" s="215" t="s">
        <v>102</v>
      </c>
      <c r="BE66" s="214" t="s">
        <v>102</v>
      </c>
      <c r="BF66" s="213" t="s">
        <v>102</v>
      </c>
      <c r="BG66" s="213" t="str">
        <f t="shared" si="16"/>
        <v/>
      </c>
      <c r="BH66" s="218"/>
      <c r="BI66" s="218"/>
      <c r="BJ66" s="218"/>
      <c r="BK66" s="218"/>
      <c r="BL66" s="218"/>
      <c r="BM66" s="218"/>
      <c r="BN66" s="218"/>
      <c r="BO66" s="218"/>
      <c r="BP66" s="218"/>
    </row>
    <row r="67" spans="1:68">
      <c r="A67" s="205">
        <v>59</v>
      </c>
      <c r="B67" s="217" t="s">
        <v>102</v>
      </c>
      <c r="C67" s="217" t="s">
        <v>102</v>
      </c>
      <c r="D67" s="216" t="s">
        <v>102</v>
      </c>
      <c r="E67" s="213" t="s">
        <v>102</v>
      </c>
      <c r="F67" s="213" t="s">
        <v>102</v>
      </c>
      <c r="G67" s="213" t="s">
        <v>102</v>
      </c>
      <c r="H67" s="213" t="s">
        <v>102</v>
      </c>
      <c r="I67" s="213" t="s">
        <v>102</v>
      </c>
      <c r="J67" s="213" t="s">
        <v>102</v>
      </c>
      <c r="K67" s="213" t="s">
        <v>102</v>
      </c>
      <c r="L67" s="213" t="s">
        <v>102</v>
      </c>
      <c r="M67" s="213" t="s">
        <v>102</v>
      </c>
      <c r="N67" s="213" t="s">
        <v>102</v>
      </c>
      <c r="O67" s="213" t="s">
        <v>102</v>
      </c>
      <c r="P67" s="213" t="s">
        <v>102</v>
      </c>
      <c r="Q67" s="213" t="s">
        <v>102</v>
      </c>
      <c r="R67" s="213" t="s">
        <v>102</v>
      </c>
      <c r="S67" s="213" t="s">
        <v>102</v>
      </c>
      <c r="T67" s="213" t="s">
        <v>102</v>
      </c>
      <c r="U67" s="213" t="s">
        <v>102</v>
      </c>
      <c r="V67" s="213" t="s">
        <v>102</v>
      </c>
      <c r="W67" s="213" t="s">
        <v>102</v>
      </c>
      <c r="X67" s="213" t="s">
        <v>102</v>
      </c>
      <c r="Y67" s="213" t="s">
        <v>102</v>
      </c>
      <c r="Z67" s="213" t="s">
        <v>102</v>
      </c>
      <c r="AA67" s="213" t="s">
        <v>102</v>
      </c>
      <c r="AB67" s="213" t="s">
        <v>102</v>
      </c>
      <c r="AC67" s="213" t="s">
        <v>102</v>
      </c>
      <c r="AD67" s="213" t="s">
        <v>102</v>
      </c>
      <c r="AE67" s="213" t="s">
        <v>102</v>
      </c>
      <c r="AF67" s="213" t="s">
        <v>102</v>
      </c>
      <c r="AG67" s="213" t="s">
        <v>102</v>
      </c>
      <c r="AH67" s="213" t="s">
        <v>102</v>
      </c>
      <c r="AI67" s="213" t="s">
        <v>102</v>
      </c>
      <c r="AJ67" s="213" t="s">
        <v>102</v>
      </c>
      <c r="AK67" s="213" t="s">
        <v>102</v>
      </c>
      <c r="AL67" s="213" t="s">
        <v>102</v>
      </c>
      <c r="AM67" s="213" t="s">
        <v>102</v>
      </c>
      <c r="AN67" s="213" t="s">
        <v>102</v>
      </c>
      <c r="AO67" s="213" t="s">
        <v>102</v>
      </c>
      <c r="AP67" s="213" t="str">
        <f t="shared" si="1"/>
        <v/>
      </c>
      <c r="AQ67" s="213" t="str">
        <f t="shared" si="2"/>
        <v/>
      </c>
      <c r="AR67" s="213" t="str">
        <f t="shared" si="3"/>
        <v/>
      </c>
      <c r="AS67" s="213" t="s">
        <v>102</v>
      </c>
      <c r="AT67" s="215" t="s">
        <v>102</v>
      </c>
      <c r="AU67" s="213" t="s">
        <v>102</v>
      </c>
      <c r="AV67" s="213" t="s">
        <v>102</v>
      </c>
      <c r="AW67" s="213" t="s">
        <v>102</v>
      </c>
      <c r="AX67" s="213" t="s">
        <v>102</v>
      </c>
      <c r="AY67" s="213" t="s">
        <v>102</v>
      </c>
      <c r="AZ67" s="214" t="str">
        <f t="shared" si="4"/>
        <v/>
      </c>
      <c r="BA67" s="214" t="s">
        <v>102</v>
      </c>
      <c r="BB67" s="213" t="s">
        <v>102</v>
      </c>
      <c r="BC67" s="215" t="str">
        <f t="shared" si="15"/>
        <v/>
      </c>
      <c r="BD67" s="215" t="s">
        <v>102</v>
      </c>
      <c r="BE67" s="214" t="s">
        <v>102</v>
      </c>
      <c r="BF67" s="213" t="s">
        <v>102</v>
      </c>
      <c r="BG67" s="213" t="str">
        <f t="shared" si="16"/>
        <v/>
      </c>
      <c r="BH67" s="218"/>
      <c r="BI67" s="218"/>
      <c r="BJ67" s="218"/>
      <c r="BK67" s="218"/>
      <c r="BL67" s="218"/>
      <c r="BM67" s="218"/>
      <c r="BN67" s="218"/>
      <c r="BO67" s="218"/>
      <c r="BP67" s="218"/>
    </row>
    <row r="68" spans="1:68">
      <c r="A68" s="205">
        <v>59</v>
      </c>
      <c r="B68" s="217" t="s">
        <v>102</v>
      </c>
      <c r="C68" s="217" t="s">
        <v>102</v>
      </c>
      <c r="D68" s="216" t="s">
        <v>102</v>
      </c>
      <c r="E68" s="213" t="s">
        <v>102</v>
      </c>
      <c r="F68" s="213" t="s">
        <v>102</v>
      </c>
      <c r="G68" s="213" t="s">
        <v>102</v>
      </c>
      <c r="H68" s="213" t="s">
        <v>102</v>
      </c>
      <c r="I68" s="213" t="s">
        <v>102</v>
      </c>
      <c r="J68" s="213" t="s">
        <v>102</v>
      </c>
      <c r="K68" s="213" t="s">
        <v>102</v>
      </c>
      <c r="L68" s="213" t="s">
        <v>102</v>
      </c>
      <c r="M68" s="213" t="s">
        <v>102</v>
      </c>
      <c r="N68" s="213" t="s">
        <v>102</v>
      </c>
      <c r="O68" s="213" t="s">
        <v>102</v>
      </c>
      <c r="P68" s="213" t="s">
        <v>102</v>
      </c>
      <c r="Q68" s="213" t="s">
        <v>102</v>
      </c>
      <c r="R68" s="213" t="s">
        <v>102</v>
      </c>
      <c r="S68" s="213" t="s">
        <v>102</v>
      </c>
      <c r="T68" s="213" t="s">
        <v>102</v>
      </c>
      <c r="U68" s="213" t="s">
        <v>102</v>
      </c>
      <c r="V68" s="213" t="s">
        <v>102</v>
      </c>
      <c r="W68" s="213" t="s">
        <v>102</v>
      </c>
      <c r="X68" s="213" t="s">
        <v>102</v>
      </c>
      <c r="Y68" s="213" t="s">
        <v>102</v>
      </c>
      <c r="Z68" s="213" t="s">
        <v>102</v>
      </c>
      <c r="AA68" s="213" t="s">
        <v>102</v>
      </c>
      <c r="AB68" s="213" t="s">
        <v>102</v>
      </c>
      <c r="AC68" s="213" t="s">
        <v>102</v>
      </c>
      <c r="AD68" s="213" t="s">
        <v>102</v>
      </c>
      <c r="AE68" s="213" t="s">
        <v>102</v>
      </c>
      <c r="AF68" s="213" t="s">
        <v>102</v>
      </c>
      <c r="AG68" s="213" t="s">
        <v>102</v>
      </c>
      <c r="AH68" s="213" t="s">
        <v>102</v>
      </c>
      <c r="AI68" s="213" t="s">
        <v>102</v>
      </c>
      <c r="AJ68" s="213" t="s">
        <v>102</v>
      </c>
      <c r="AK68" s="213" t="s">
        <v>102</v>
      </c>
      <c r="AL68" s="213" t="s">
        <v>102</v>
      </c>
      <c r="AM68" s="213" t="s">
        <v>102</v>
      </c>
      <c r="AN68" s="213" t="s">
        <v>102</v>
      </c>
      <c r="AO68" s="213" t="s">
        <v>102</v>
      </c>
      <c r="AP68" s="213" t="str">
        <f t="shared" si="1"/>
        <v/>
      </c>
      <c r="AQ68" s="213" t="str">
        <f t="shared" si="2"/>
        <v/>
      </c>
      <c r="AR68" s="213" t="str">
        <f t="shared" si="3"/>
        <v/>
      </c>
      <c r="AS68" s="213" t="s">
        <v>102</v>
      </c>
      <c r="AT68" s="215" t="s">
        <v>102</v>
      </c>
      <c r="AU68" s="213" t="s">
        <v>102</v>
      </c>
      <c r="AV68" s="213" t="s">
        <v>102</v>
      </c>
      <c r="AW68" s="213" t="s">
        <v>102</v>
      </c>
      <c r="AX68" s="213" t="s">
        <v>102</v>
      </c>
      <c r="AY68" s="213" t="s">
        <v>102</v>
      </c>
      <c r="AZ68" s="214" t="str">
        <f t="shared" si="4"/>
        <v/>
      </c>
      <c r="BA68" s="214" t="s">
        <v>102</v>
      </c>
      <c r="BB68" s="213" t="s">
        <v>102</v>
      </c>
      <c r="BC68" s="215" t="str">
        <f t="shared" si="15"/>
        <v/>
      </c>
      <c r="BD68" s="215" t="s">
        <v>102</v>
      </c>
      <c r="BE68" s="214" t="s">
        <v>102</v>
      </c>
      <c r="BF68" s="213" t="s">
        <v>102</v>
      </c>
      <c r="BG68" s="213" t="str">
        <f t="shared" si="16"/>
        <v/>
      </c>
      <c r="BH68" s="218"/>
      <c r="BI68" s="218"/>
      <c r="BJ68" s="218"/>
      <c r="BK68" s="218"/>
      <c r="BL68" s="218"/>
      <c r="BM68" s="218"/>
      <c r="BN68" s="218"/>
      <c r="BO68" s="218"/>
      <c r="BP68" s="218"/>
    </row>
    <row r="69" spans="1:68">
      <c r="A69" s="205">
        <v>59</v>
      </c>
      <c r="B69" s="217" t="s">
        <v>102</v>
      </c>
      <c r="C69" s="217" t="s">
        <v>102</v>
      </c>
      <c r="D69" s="216" t="s">
        <v>102</v>
      </c>
      <c r="E69" s="213" t="s">
        <v>102</v>
      </c>
      <c r="F69" s="213" t="s">
        <v>102</v>
      </c>
      <c r="G69" s="213" t="s">
        <v>102</v>
      </c>
      <c r="H69" s="213" t="s">
        <v>102</v>
      </c>
      <c r="I69" s="213" t="s">
        <v>102</v>
      </c>
      <c r="J69" s="213" t="s">
        <v>102</v>
      </c>
      <c r="K69" s="213" t="s">
        <v>102</v>
      </c>
      <c r="L69" s="213" t="s">
        <v>102</v>
      </c>
      <c r="M69" s="213" t="s">
        <v>102</v>
      </c>
      <c r="N69" s="213" t="s">
        <v>102</v>
      </c>
      <c r="O69" s="213" t="s">
        <v>102</v>
      </c>
      <c r="P69" s="213" t="s">
        <v>102</v>
      </c>
      <c r="Q69" s="213" t="s">
        <v>102</v>
      </c>
      <c r="R69" s="213" t="s">
        <v>102</v>
      </c>
      <c r="S69" s="213" t="s">
        <v>102</v>
      </c>
      <c r="T69" s="213" t="s">
        <v>102</v>
      </c>
      <c r="U69" s="213" t="s">
        <v>102</v>
      </c>
      <c r="V69" s="213" t="s">
        <v>102</v>
      </c>
      <c r="W69" s="213" t="s">
        <v>102</v>
      </c>
      <c r="X69" s="213" t="s">
        <v>102</v>
      </c>
      <c r="Y69" s="213" t="s">
        <v>102</v>
      </c>
      <c r="Z69" s="213" t="s">
        <v>102</v>
      </c>
      <c r="AA69" s="213" t="s">
        <v>102</v>
      </c>
      <c r="AB69" s="213" t="s">
        <v>102</v>
      </c>
      <c r="AC69" s="213" t="s">
        <v>102</v>
      </c>
      <c r="AD69" s="213" t="s">
        <v>102</v>
      </c>
      <c r="AE69" s="213" t="s">
        <v>102</v>
      </c>
      <c r="AF69" s="213" t="s">
        <v>102</v>
      </c>
      <c r="AG69" s="213" t="s">
        <v>102</v>
      </c>
      <c r="AH69" s="213" t="s">
        <v>102</v>
      </c>
      <c r="AI69" s="213" t="s">
        <v>102</v>
      </c>
      <c r="AJ69" s="213" t="s">
        <v>102</v>
      </c>
      <c r="AK69" s="213" t="s">
        <v>102</v>
      </c>
      <c r="AL69" s="213" t="s">
        <v>102</v>
      </c>
      <c r="AM69" s="213" t="s">
        <v>102</v>
      </c>
      <c r="AN69" s="213" t="s">
        <v>102</v>
      </c>
      <c r="AO69" s="213" t="s">
        <v>102</v>
      </c>
      <c r="AP69" s="213" t="str">
        <f t="shared" si="1"/>
        <v/>
      </c>
      <c r="AQ69" s="213" t="str">
        <f t="shared" si="2"/>
        <v/>
      </c>
      <c r="AR69" s="213" t="str">
        <f t="shared" si="3"/>
        <v/>
      </c>
      <c r="AS69" s="213" t="s">
        <v>102</v>
      </c>
      <c r="AT69" s="215" t="s">
        <v>102</v>
      </c>
      <c r="AU69" s="213" t="s">
        <v>102</v>
      </c>
      <c r="AV69" s="213" t="s">
        <v>102</v>
      </c>
      <c r="AW69" s="213" t="s">
        <v>102</v>
      </c>
      <c r="AX69" s="213" t="s">
        <v>102</v>
      </c>
      <c r="AY69" s="213" t="s">
        <v>102</v>
      </c>
      <c r="AZ69" s="214" t="str">
        <f t="shared" si="4"/>
        <v/>
      </c>
      <c r="BA69" s="214" t="s">
        <v>102</v>
      </c>
      <c r="BB69" s="213" t="s">
        <v>102</v>
      </c>
      <c r="BC69" s="215" t="str">
        <f t="shared" si="15"/>
        <v/>
      </c>
      <c r="BD69" s="215" t="s">
        <v>102</v>
      </c>
      <c r="BE69" s="214" t="s">
        <v>102</v>
      </c>
      <c r="BF69" s="213" t="s">
        <v>102</v>
      </c>
      <c r="BG69" s="213" t="str">
        <f t="shared" si="16"/>
        <v/>
      </c>
      <c r="BH69" s="218"/>
      <c r="BI69" s="218"/>
      <c r="BJ69" s="218"/>
      <c r="BK69" s="218"/>
      <c r="BL69" s="218"/>
      <c r="BM69" s="218"/>
      <c r="BN69" s="218"/>
      <c r="BO69" s="218"/>
      <c r="BP69" s="218"/>
    </row>
    <row r="70" spans="1:68">
      <c r="A70" s="205">
        <v>59</v>
      </c>
      <c r="B70" s="217" t="s">
        <v>102</v>
      </c>
      <c r="C70" s="217" t="s">
        <v>102</v>
      </c>
      <c r="D70" s="216" t="s">
        <v>102</v>
      </c>
      <c r="E70" s="213" t="s">
        <v>102</v>
      </c>
      <c r="F70" s="213" t="s">
        <v>102</v>
      </c>
      <c r="G70" s="213" t="s">
        <v>102</v>
      </c>
      <c r="H70" s="213" t="s">
        <v>102</v>
      </c>
      <c r="I70" s="213" t="s">
        <v>102</v>
      </c>
      <c r="J70" s="213" t="s">
        <v>102</v>
      </c>
      <c r="K70" s="213" t="s">
        <v>102</v>
      </c>
      <c r="L70" s="213" t="s">
        <v>102</v>
      </c>
      <c r="M70" s="213" t="s">
        <v>102</v>
      </c>
      <c r="N70" s="213" t="s">
        <v>102</v>
      </c>
      <c r="O70" s="213" t="s">
        <v>102</v>
      </c>
      <c r="P70" s="213" t="s">
        <v>102</v>
      </c>
      <c r="Q70" s="213" t="s">
        <v>102</v>
      </c>
      <c r="R70" s="213" t="s">
        <v>102</v>
      </c>
      <c r="S70" s="213" t="s">
        <v>102</v>
      </c>
      <c r="T70" s="213" t="s">
        <v>102</v>
      </c>
      <c r="U70" s="213" t="s">
        <v>102</v>
      </c>
      <c r="V70" s="213" t="s">
        <v>102</v>
      </c>
      <c r="W70" s="213" t="s">
        <v>102</v>
      </c>
      <c r="X70" s="213" t="s">
        <v>102</v>
      </c>
      <c r="Y70" s="213" t="s">
        <v>102</v>
      </c>
      <c r="Z70" s="213" t="s">
        <v>102</v>
      </c>
      <c r="AA70" s="213" t="s">
        <v>102</v>
      </c>
      <c r="AB70" s="213" t="s">
        <v>102</v>
      </c>
      <c r="AC70" s="213" t="s">
        <v>102</v>
      </c>
      <c r="AD70" s="213" t="s">
        <v>102</v>
      </c>
      <c r="AE70" s="213" t="s">
        <v>102</v>
      </c>
      <c r="AF70" s="213" t="s">
        <v>102</v>
      </c>
      <c r="AG70" s="213" t="s">
        <v>102</v>
      </c>
      <c r="AH70" s="213" t="s">
        <v>102</v>
      </c>
      <c r="AI70" s="213" t="s">
        <v>102</v>
      </c>
      <c r="AJ70" s="213" t="s">
        <v>102</v>
      </c>
      <c r="AK70" s="213" t="s">
        <v>102</v>
      </c>
      <c r="AL70" s="213" t="s">
        <v>102</v>
      </c>
      <c r="AM70" s="213" t="s">
        <v>102</v>
      </c>
      <c r="AN70" s="213" t="s">
        <v>102</v>
      </c>
      <c r="AO70" s="213" t="s">
        <v>102</v>
      </c>
      <c r="AP70" s="213" t="str">
        <f t="shared" ref="AP70:AP133" si="17">IF(C70="","",SUM(E70:G70))</f>
        <v/>
      </c>
      <c r="AQ70" s="213" t="str">
        <f t="shared" ref="AQ70:AQ133" si="18">IF(C70="","",SUM(H70:AB70))</f>
        <v/>
      </c>
      <c r="AR70" s="213" t="str">
        <f t="shared" ref="AR70:AR133" si="19">IF(C70="","",SUM(AC70:AO70))</f>
        <v/>
      </c>
      <c r="AS70" s="213" t="s">
        <v>102</v>
      </c>
      <c r="AT70" s="215" t="s">
        <v>102</v>
      </c>
      <c r="AU70" s="213" t="s">
        <v>102</v>
      </c>
      <c r="AV70" s="213" t="s">
        <v>102</v>
      </c>
      <c r="AW70" s="213" t="s">
        <v>102</v>
      </c>
      <c r="AX70" s="213" t="s">
        <v>102</v>
      </c>
      <c r="AY70" s="213" t="s">
        <v>102</v>
      </c>
      <c r="AZ70" s="214" t="str">
        <f t="shared" ref="AZ70:AZ133" si="20">IF(C70="","",IF(ISERROR((AX70-AY70)/AY70),0,((AX70-AY70)/AY70)))</f>
        <v/>
      </c>
      <c r="BA70" s="214" t="s">
        <v>102</v>
      </c>
      <c r="BB70" s="213" t="s">
        <v>102</v>
      </c>
      <c r="BC70" s="215" t="str">
        <f t="shared" si="15"/>
        <v/>
      </c>
      <c r="BD70" s="215" t="s">
        <v>102</v>
      </c>
      <c r="BE70" s="214" t="s">
        <v>102</v>
      </c>
      <c r="BF70" s="213" t="s">
        <v>102</v>
      </c>
      <c r="BG70" s="213" t="str">
        <f t="shared" si="16"/>
        <v/>
      </c>
      <c r="BH70" s="218"/>
      <c r="BI70" s="218"/>
      <c r="BJ70" s="218"/>
      <c r="BK70" s="218"/>
      <c r="BL70" s="218"/>
      <c r="BM70" s="218"/>
      <c r="BN70" s="218"/>
      <c r="BO70" s="218"/>
      <c r="BP70" s="218"/>
    </row>
    <row r="71" spans="1:68">
      <c r="A71" s="205">
        <v>59</v>
      </c>
      <c r="B71" s="217" t="s">
        <v>102</v>
      </c>
      <c r="C71" s="217" t="s">
        <v>102</v>
      </c>
      <c r="D71" s="216" t="s">
        <v>102</v>
      </c>
      <c r="E71" s="213" t="s">
        <v>102</v>
      </c>
      <c r="F71" s="213" t="s">
        <v>102</v>
      </c>
      <c r="G71" s="213" t="s">
        <v>102</v>
      </c>
      <c r="H71" s="213" t="s">
        <v>102</v>
      </c>
      <c r="I71" s="213" t="s">
        <v>102</v>
      </c>
      <c r="J71" s="213" t="s">
        <v>102</v>
      </c>
      <c r="K71" s="213" t="s">
        <v>102</v>
      </c>
      <c r="L71" s="213" t="s">
        <v>102</v>
      </c>
      <c r="M71" s="213" t="s">
        <v>102</v>
      </c>
      <c r="N71" s="213" t="s">
        <v>102</v>
      </c>
      <c r="O71" s="213" t="s">
        <v>102</v>
      </c>
      <c r="P71" s="213" t="s">
        <v>102</v>
      </c>
      <c r="Q71" s="213" t="s">
        <v>102</v>
      </c>
      <c r="R71" s="213" t="s">
        <v>102</v>
      </c>
      <c r="S71" s="213" t="s">
        <v>102</v>
      </c>
      <c r="T71" s="213" t="s">
        <v>102</v>
      </c>
      <c r="U71" s="213" t="s">
        <v>102</v>
      </c>
      <c r="V71" s="213" t="s">
        <v>102</v>
      </c>
      <c r="W71" s="213" t="s">
        <v>102</v>
      </c>
      <c r="X71" s="213" t="s">
        <v>102</v>
      </c>
      <c r="Y71" s="213" t="s">
        <v>102</v>
      </c>
      <c r="Z71" s="213" t="s">
        <v>102</v>
      </c>
      <c r="AA71" s="213" t="s">
        <v>102</v>
      </c>
      <c r="AB71" s="213" t="s">
        <v>102</v>
      </c>
      <c r="AC71" s="213" t="s">
        <v>102</v>
      </c>
      <c r="AD71" s="213" t="s">
        <v>102</v>
      </c>
      <c r="AE71" s="213" t="s">
        <v>102</v>
      </c>
      <c r="AF71" s="213" t="s">
        <v>102</v>
      </c>
      <c r="AG71" s="213" t="s">
        <v>102</v>
      </c>
      <c r="AH71" s="213" t="s">
        <v>102</v>
      </c>
      <c r="AI71" s="213" t="s">
        <v>102</v>
      </c>
      <c r="AJ71" s="213" t="s">
        <v>102</v>
      </c>
      <c r="AK71" s="213" t="s">
        <v>102</v>
      </c>
      <c r="AL71" s="213" t="s">
        <v>102</v>
      </c>
      <c r="AM71" s="213" t="s">
        <v>102</v>
      </c>
      <c r="AN71" s="213" t="s">
        <v>102</v>
      </c>
      <c r="AO71" s="213" t="s">
        <v>102</v>
      </c>
      <c r="AP71" s="213" t="str">
        <f t="shared" si="17"/>
        <v/>
      </c>
      <c r="AQ71" s="213" t="str">
        <f t="shared" si="18"/>
        <v/>
      </c>
      <c r="AR71" s="213" t="str">
        <f t="shared" si="19"/>
        <v/>
      </c>
      <c r="AS71" s="213" t="s">
        <v>102</v>
      </c>
      <c r="AT71" s="215" t="s">
        <v>102</v>
      </c>
      <c r="AU71" s="213" t="s">
        <v>102</v>
      </c>
      <c r="AV71" s="213" t="s">
        <v>102</v>
      </c>
      <c r="AW71" s="213" t="s">
        <v>102</v>
      </c>
      <c r="AX71" s="213" t="s">
        <v>102</v>
      </c>
      <c r="AY71" s="213" t="s">
        <v>102</v>
      </c>
      <c r="AZ71" s="214" t="str">
        <f t="shared" si="20"/>
        <v/>
      </c>
      <c r="BA71" s="214" t="s">
        <v>102</v>
      </c>
      <c r="BB71" s="213" t="s">
        <v>102</v>
      </c>
      <c r="BC71" s="215" t="str">
        <f t="shared" si="15"/>
        <v/>
      </c>
      <c r="BD71" s="215" t="s">
        <v>102</v>
      </c>
      <c r="BE71" s="214" t="s">
        <v>102</v>
      </c>
      <c r="BF71" s="213" t="s">
        <v>102</v>
      </c>
      <c r="BG71" s="213" t="str">
        <f t="shared" si="16"/>
        <v/>
      </c>
      <c r="BH71" s="218"/>
      <c r="BI71" s="218"/>
      <c r="BJ71" s="218"/>
      <c r="BK71" s="218"/>
      <c r="BL71" s="218"/>
      <c r="BM71" s="218"/>
      <c r="BN71" s="218"/>
      <c r="BO71" s="218"/>
      <c r="BP71" s="218"/>
    </row>
    <row r="72" spans="1:68">
      <c r="A72" s="205">
        <v>59</v>
      </c>
      <c r="B72" s="217" t="s">
        <v>102</v>
      </c>
      <c r="C72" s="217" t="s">
        <v>102</v>
      </c>
      <c r="D72" s="216" t="s">
        <v>102</v>
      </c>
      <c r="E72" s="213" t="s">
        <v>102</v>
      </c>
      <c r="F72" s="213" t="s">
        <v>102</v>
      </c>
      <c r="G72" s="213" t="s">
        <v>102</v>
      </c>
      <c r="H72" s="213" t="s">
        <v>102</v>
      </c>
      <c r="I72" s="213" t="s">
        <v>102</v>
      </c>
      <c r="J72" s="213" t="s">
        <v>102</v>
      </c>
      <c r="K72" s="213" t="s">
        <v>102</v>
      </c>
      <c r="L72" s="213" t="s">
        <v>102</v>
      </c>
      <c r="M72" s="213" t="s">
        <v>102</v>
      </c>
      <c r="N72" s="213" t="s">
        <v>102</v>
      </c>
      <c r="O72" s="213" t="s">
        <v>102</v>
      </c>
      <c r="P72" s="213" t="s">
        <v>102</v>
      </c>
      <c r="Q72" s="213" t="s">
        <v>102</v>
      </c>
      <c r="R72" s="213" t="s">
        <v>102</v>
      </c>
      <c r="S72" s="213" t="s">
        <v>102</v>
      </c>
      <c r="T72" s="213" t="s">
        <v>102</v>
      </c>
      <c r="U72" s="213" t="s">
        <v>102</v>
      </c>
      <c r="V72" s="213" t="s">
        <v>102</v>
      </c>
      <c r="W72" s="213" t="s">
        <v>102</v>
      </c>
      <c r="X72" s="213" t="s">
        <v>102</v>
      </c>
      <c r="Y72" s="213" t="s">
        <v>102</v>
      </c>
      <c r="Z72" s="213" t="s">
        <v>102</v>
      </c>
      <c r="AA72" s="213" t="s">
        <v>102</v>
      </c>
      <c r="AB72" s="213" t="s">
        <v>102</v>
      </c>
      <c r="AC72" s="213" t="s">
        <v>102</v>
      </c>
      <c r="AD72" s="213" t="s">
        <v>102</v>
      </c>
      <c r="AE72" s="213" t="s">
        <v>102</v>
      </c>
      <c r="AF72" s="213" t="s">
        <v>102</v>
      </c>
      <c r="AG72" s="213" t="s">
        <v>102</v>
      </c>
      <c r="AH72" s="213" t="s">
        <v>102</v>
      </c>
      <c r="AI72" s="213" t="s">
        <v>102</v>
      </c>
      <c r="AJ72" s="213" t="s">
        <v>102</v>
      </c>
      <c r="AK72" s="213" t="s">
        <v>102</v>
      </c>
      <c r="AL72" s="213" t="s">
        <v>102</v>
      </c>
      <c r="AM72" s="213" t="s">
        <v>102</v>
      </c>
      <c r="AN72" s="213" t="s">
        <v>102</v>
      </c>
      <c r="AO72" s="213" t="s">
        <v>102</v>
      </c>
      <c r="AP72" s="213" t="str">
        <f t="shared" si="17"/>
        <v/>
      </c>
      <c r="AQ72" s="213" t="str">
        <f t="shared" si="18"/>
        <v/>
      </c>
      <c r="AR72" s="213" t="str">
        <f t="shared" si="19"/>
        <v/>
      </c>
      <c r="AS72" s="213" t="s">
        <v>102</v>
      </c>
      <c r="AT72" s="215" t="s">
        <v>102</v>
      </c>
      <c r="AU72" s="213" t="s">
        <v>102</v>
      </c>
      <c r="AV72" s="213" t="s">
        <v>102</v>
      </c>
      <c r="AW72" s="213" t="s">
        <v>102</v>
      </c>
      <c r="AX72" s="213" t="s">
        <v>102</v>
      </c>
      <c r="AY72" s="213" t="s">
        <v>102</v>
      </c>
      <c r="AZ72" s="214" t="str">
        <f t="shared" si="20"/>
        <v/>
      </c>
      <c r="BA72" s="214" t="s">
        <v>102</v>
      </c>
      <c r="BB72" s="213" t="s">
        <v>102</v>
      </c>
      <c r="BC72" s="215" t="str">
        <f t="shared" si="15"/>
        <v/>
      </c>
      <c r="BD72" s="215" t="s">
        <v>102</v>
      </c>
      <c r="BE72" s="214" t="s">
        <v>102</v>
      </c>
      <c r="BF72" s="213" t="s">
        <v>102</v>
      </c>
      <c r="BG72" s="213" t="str">
        <f t="shared" si="16"/>
        <v/>
      </c>
      <c r="BH72" s="218"/>
      <c r="BI72" s="218"/>
      <c r="BJ72" s="218"/>
      <c r="BK72" s="218"/>
      <c r="BL72" s="218"/>
      <c r="BM72" s="218"/>
      <c r="BN72" s="218"/>
      <c r="BO72" s="218"/>
      <c r="BP72" s="218"/>
    </row>
    <row r="73" spans="1:68">
      <c r="A73" s="205">
        <v>59</v>
      </c>
      <c r="B73" s="217" t="s">
        <v>102</v>
      </c>
      <c r="C73" s="217" t="s">
        <v>102</v>
      </c>
      <c r="D73" s="216" t="s">
        <v>102</v>
      </c>
      <c r="E73" s="213" t="s">
        <v>102</v>
      </c>
      <c r="F73" s="213" t="s">
        <v>102</v>
      </c>
      <c r="G73" s="213" t="s">
        <v>102</v>
      </c>
      <c r="H73" s="213" t="s">
        <v>102</v>
      </c>
      <c r="I73" s="213" t="s">
        <v>102</v>
      </c>
      <c r="J73" s="213" t="s">
        <v>102</v>
      </c>
      <c r="K73" s="213" t="s">
        <v>102</v>
      </c>
      <c r="L73" s="213" t="s">
        <v>102</v>
      </c>
      <c r="M73" s="213" t="s">
        <v>102</v>
      </c>
      <c r="N73" s="213" t="s">
        <v>102</v>
      </c>
      <c r="O73" s="213" t="s">
        <v>102</v>
      </c>
      <c r="P73" s="213" t="s">
        <v>102</v>
      </c>
      <c r="Q73" s="213" t="s">
        <v>102</v>
      </c>
      <c r="R73" s="213" t="s">
        <v>102</v>
      </c>
      <c r="S73" s="213" t="s">
        <v>102</v>
      </c>
      <c r="T73" s="213" t="s">
        <v>102</v>
      </c>
      <c r="U73" s="213" t="s">
        <v>102</v>
      </c>
      <c r="V73" s="213" t="s">
        <v>102</v>
      </c>
      <c r="W73" s="213" t="s">
        <v>102</v>
      </c>
      <c r="X73" s="213" t="s">
        <v>102</v>
      </c>
      <c r="Y73" s="213" t="s">
        <v>102</v>
      </c>
      <c r="Z73" s="213" t="s">
        <v>102</v>
      </c>
      <c r="AA73" s="213" t="s">
        <v>102</v>
      </c>
      <c r="AB73" s="213" t="s">
        <v>102</v>
      </c>
      <c r="AC73" s="213" t="s">
        <v>102</v>
      </c>
      <c r="AD73" s="213" t="s">
        <v>102</v>
      </c>
      <c r="AE73" s="213" t="s">
        <v>102</v>
      </c>
      <c r="AF73" s="213" t="s">
        <v>102</v>
      </c>
      <c r="AG73" s="213" t="s">
        <v>102</v>
      </c>
      <c r="AH73" s="213" t="s">
        <v>102</v>
      </c>
      <c r="AI73" s="213" t="s">
        <v>102</v>
      </c>
      <c r="AJ73" s="213" t="s">
        <v>102</v>
      </c>
      <c r="AK73" s="213" t="s">
        <v>102</v>
      </c>
      <c r="AL73" s="213" t="s">
        <v>102</v>
      </c>
      <c r="AM73" s="213" t="s">
        <v>102</v>
      </c>
      <c r="AN73" s="213" t="s">
        <v>102</v>
      </c>
      <c r="AO73" s="213" t="s">
        <v>102</v>
      </c>
      <c r="AP73" s="213" t="str">
        <f t="shared" si="17"/>
        <v/>
      </c>
      <c r="AQ73" s="213" t="str">
        <f t="shared" si="18"/>
        <v/>
      </c>
      <c r="AR73" s="213" t="str">
        <f t="shared" si="19"/>
        <v/>
      </c>
      <c r="AS73" s="213" t="s">
        <v>102</v>
      </c>
      <c r="AT73" s="215" t="s">
        <v>102</v>
      </c>
      <c r="AU73" s="213" t="s">
        <v>102</v>
      </c>
      <c r="AV73" s="213" t="s">
        <v>102</v>
      </c>
      <c r="AW73" s="213" t="s">
        <v>102</v>
      </c>
      <c r="AX73" s="213" t="s">
        <v>102</v>
      </c>
      <c r="AY73" s="213" t="s">
        <v>102</v>
      </c>
      <c r="AZ73" s="214" t="str">
        <f t="shared" si="20"/>
        <v/>
      </c>
      <c r="BA73" s="214" t="s">
        <v>102</v>
      </c>
      <c r="BB73" s="213" t="s">
        <v>102</v>
      </c>
      <c r="BC73" s="215" t="str">
        <f t="shared" si="15"/>
        <v/>
      </c>
      <c r="BD73" s="215" t="s">
        <v>102</v>
      </c>
      <c r="BE73" s="214" t="s">
        <v>102</v>
      </c>
      <c r="BF73" s="213" t="s">
        <v>102</v>
      </c>
      <c r="BG73" s="213" t="str">
        <f t="shared" si="16"/>
        <v/>
      </c>
      <c r="BH73" s="218"/>
      <c r="BI73" s="218"/>
      <c r="BJ73" s="218"/>
      <c r="BK73" s="218"/>
      <c r="BL73" s="218"/>
      <c r="BM73" s="218"/>
      <c r="BN73" s="218"/>
      <c r="BO73" s="218"/>
      <c r="BP73" s="218"/>
    </row>
    <row r="74" spans="1:68">
      <c r="A74" s="205">
        <v>59</v>
      </c>
      <c r="B74" s="217" t="s">
        <v>102</v>
      </c>
      <c r="C74" s="217" t="s">
        <v>102</v>
      </c>
      <c r="D74" s="216" t="s">
        <v>102</v>
      </c>
      <c r="E74" s="213" t="s">
        <v>102</v>
      </c>
      <c r="F74" s="213" t="s">
        <v>102</v>
      </c>
      <c r="G74" s="213" t="s">
        <v>102</v>
      </c>
      <c r="H74" s="213" t="s">
        <v>102</v>
      </c>
      <c r="I74" s="213" t="s">
        <v>102</v>
      </c>
      <c r="J74" s="213" t="s">
        <v>102</v>
      </c>
      <c r="K74" s="213" t="s">
        <v>102</v>
      </c>
      <c r="L74" s="213" t="s">
        <v>102</v>
      </c>
      <c r="M74" s="213" t="s">
        <v>102</v>
      </c>
      <c r="N74" s="213" t="s">
        <v>102</v>
      </c>
      <c r="O74" s="213" t="s">
        <v>102</v>
      </c>
      <c r="P74" s="213" t="s">
        <v>102</v>
      </c>
      <c r="Q74" s="213" t="s">
        <v>102</v>
      </c>
      <c r="R74" s="213" t="s">
        <v>102</v>
      </c>
      <c r="S74" s="213" t="s">
        <v>102</v>
      </c>
      <c r="T74" s="213" t="s">
        <v>102</v>
      </c>
      <c r="U74" s="213" t="s">
        <v>102</v>
      </c>
      <c r="V74" s="213" t="s">
        <v>102</v>
      </c>
      <c r="W74" s="213" t="s">
        <v>102</v>
      </c>
      <c r="X74" s="213" t="s">
        <v>102</v>
      </c>
      <c r="Y74" s="213" t="s">
        <v>102</v>
      </c>
      <c r="Z74" s="213" t="s">
        <v>102</v>
      </c>
      <c r="AA74" s="213" t="s">
        <v>102</v>
      </c>
      <c r="AB74" s="213" t="s">
        <v>102</v>
      </c>
      <c r="AC74" s="213" t="s">
        <v>102</v>
      </c>
      <c r="AD74" s="213" t="s">
        <v>102</v>
      </c>
      <c r="AE74" s="213" t="s">
        <v>102</v>
      </c>
      <c r="AF74" s="213" t="s">
        <v>102</v>
      </c>
      <c r="AG74" s="213" t="s">
        <v>102</v>
      </c>
      <c r="AH74" s="213" t="s">
        <v>102</v>
      </c>
      <c r="AI74" s="213" t="s">
        <v>102</v>
      </c>
      <c r="AJ74" s="213" t="s">
        <v>102</v>
      </c>
      <c r="AK74" s="213" t="s">
        <v>102</v>
      </c>
      <c r="AL74" s="213" t="s">
        <v>102</v>
      </c>
      <c r="AM74" s="213" t="s">
        <v>102</v>
      </c>
      <c r="AN74" s="213" t="s">
        <v>102</v>
      </c>
      <c r="AO74" s="213" t="s">
        <v>102</v>
      </c>
      <c r="AP74" s="213" t="str">
        <f t="shared" si="17"/>
        <v/>
      </c>
      <c r="AQ74" s="213" t="str">
        <f t="shared" si="18"/>
        <v/>
      </c>
      <c r="AR74" s="213" t="str">
        <f t="shared" si="19"/>
        <v/>
      </c>
      <c r="AS74" s="213" t="s">
        <v>102</v>
      </c>
      <c r="AT74" s="215" t="s">
        <v>102</v>
      </c>
      <c r="AU74" s="213" t="s">
        <v>102</v>
      </c>
      <c r="AV74" s="213" t="s">
        <v>102</v>
      </c>
      <c r="AW74" s="213" t="s">
        <v>102</v>
      </c>
      <c r="AX74" s="213" t="s">
        <v>102</v>
      </c>
      <c r="AY74" s="213" t="s">
        <v>102</v>
      </c>
      <c r="AZ74" s="214" t="str">
        <f t="shared" si="20"/>
        <v/>
      </c>
      <c r="BA74" s="214" t="s">
        <v>102</v>
      </c>
      <c r="BB74" s="213" t="s">
        <v>102</v>
      </c>
      <c r="BC74" s="215" t="str">
        <f t="shared" si="15"/>
        <v/>
      </c>
      <c r="BD74" s="215" t="s">
        <v>102</v>
      </c>
      <c r="BE74" s="214" t="s">
        <v>102</v>
      </c>
      <c r="BF74" s="213" t="s">
        <v>102</v>
      </c>
      <c r="BG74" s="213" t="str">
        <f t="shared" si="16"/>
        <v/>
      </c>
      <c r="BH74" s="218"/>
      <c r="BI74" s="218"/>
      <c r="BJ74" s="218"/>
      <c r="BK74" s="218"/>
      <c r="BL74" s="218"/>
      <c r="BM74" s="218"/>
      <c r="BN74" s="218"/>
      <c r="BO74" s="218"/>
      <c r="BP74" s="218"/>
    </row>
    <row r="75" spans="1:68">
      <c r="A75" s="205">
        <v>59</v>
      </c>
      <c r="B75" s="217" t="s">
        <v>102</v>
      </c>
      <c r="C75" s="217" t="s">
        <v>102</v>
      </c>
      <c r="D75" s="216" t="s">
        <v>102</v>
      </c>
      <c r="E75" s="213" t="s">
        <v>102</v>
      </c>
      <c r="F75" s="213" t="s">
        <v>102</v>
      </c>
      <c r="G75" s="213" t="s">
        <v>102</v>
      </c>
      <c r="H75" s="213" t="s">
        <v>102</v>
      </c>
      <c r="I75" s="213" t="s">
        <v>102</v>
      </c>
      <c r="J75" s="213" t="s">
        <v>102</v>
      </c>
      <c r="K75" s="213" t="s">
        <v>102</v>
      </c>
      <c r="L75" s="213" t="s">
        <v>102</v>
      </c>
      <c r="M75" s="213" t="s">
        <v>102</v>
      </c>
      <c r="N75" s="213" t="s">
        <v>102</v>
      </c>
      <c r="O75" s="213" t="s">
        <v>102</v>
      </c>
      <c r="P75" s="213" t="s">
        <v>102</v>
      </c>
      <c r="Q75" s="213" t="s">
        <v>102</v>
      </c>
      <c r="R75" s="213" t="s">
        <v>102</v>
      </c>
      <c r="S75" s="213" t="s">
        <v>102</v>
      </c>
      <c r="T75" s="213" t="s">
        <v>102</v>
      </c>
      <c r="U75" s="213" t="s">
        <v>102</v>
      </c>
      <c r="V75" s="213" t="s">
        <v>102</v>
      </c>
      <c r="W75" s="213" t="s">
        <v>102</v>
      </c>
      <c r="X75" s="213" t="s">
        <v>102</v>
      </c>
      <c r="Y75" s="213" t="s">
        <v>102</v>
      </c>
      <c r="Z75" s="213" t="s">
        <v>102</v>
      </c>
      <c r="AA75" s="213" t="s">
        <v>102</v>
      </c>
      <c r="AB75" s="213" t="s">
        <v>102</v>
      </c>
      <c r="AC75" s="213" t="s">
        <v>102</v>
      </c>
      <c r="AD75" s="213" t="s">
        <v>102</v>
      </c>
      <c r="AE75" s="213" t="s">
        <v>102</v>
      </c>
      <c r="AF75" s="213" t="s">
        <v>102</v>
      </c>
      <c r="AG75" s="213" t="s">
        <v>102</v>
      </c>
      <c r="AH75" s="213" t="s">
        <v>102</v>
      </c>
      <c r="AI75" s="213" t="s">
        <v>102</v>
      </c>
      <c r="AJ75" s="213" t="s">
        <v>102</v>
      </c>
      <c r="AK75" s="213" t="s">
        <v>102</v>
      </c>
      <c r="AL75" s="213" t="s">
        <v>102</v>
      </c>
      <c r="AM75" s="213" t="s">
        <v>102</v>
      </c>
      <c r="AN75" s="213" t="s">
        <v>102</v>
      </c>
      <c r="AO75" s="213" t="s">
        <v>102</v>
      </c>
      <c r="AP75" s="213" t="str">
        <f t="shared" si="17"/>
        <v/>
      </c>
      <c r="AQ75" s="213" t="str">
        <f t="shared" si="18"/>
        <v/>
      </c>
      <c r="AR75" s="213" t="str">
        <f t="shared" si="19"/>
        <v/>
      </c>
      <c r="AS75" s="213" t="s">
        <v>102</v>
      </c>
      <c r="AT75" s="215" t="s">
        <v>102</v>
      </c>
      <c r="AU75" s="213" t="s">
        <v>102</v>
      </c>
      <c r="AV75" s="213" t="s">
        <v>102</v>
      </c>
      <c r="AW75" s="213" t="s">
        <v>102</v>
      </c>
      <c r="AX75" s="213" t="s">
        <v>102</v>
      </c>
      <c r="AY75" s="213" t="s">
        <v>102</v>
      </c>
      <c r="AZ75" s="214" t="str">
        <f t="shared" si="20"/>
        <v/>
      </c>
      <c r="BA75" s="214" t="s">
        <v>102</v>
      </c>
      <c r="BB75" s="213" t="s">
        <v>102</v>
      </c>
      <c r="BC75" s="215" t="str">
        <f t="shared" si="15"/>
        <v/>
      </c>
      <c r="BD75" s="215" t="s">
        <v>102</v>
      </c>
      <c r="BE75" s="214" t="s">
        <v>102</v>
      </c>
      <c r="BF75" s="213" t="s">
        <v>102</v>
      </c>
      <c r="BG75" s="213" t="str">
        <f t="shared" si="16"/>
        <v/>
      </c>
      <c r="BH75" s="218"/>
      <c r="BI75" s="218"/>
      <c r="BJ75" s="218"/>
      <c r="BK75" s="218"/>
      <c r="BL75" s="218"/>
      <c r="BM75" s="218"/>
      <c r="BN75" s="218"/>
      <c r="BO75" s="218"/>
      <c r="BP75" s="218"/>
    </row>
    <row r="76" spans="1:68">
      <c r="A76" s="205">
        <v>59</v>
      </c>
      <c r="B76" s="217" t="s">
        <v>102</v>
      </c>
      <c r="C76" s="217" t="s">
        <v>102</v>
      </c>
      <c r="D76" s="216" t="s">
        <v>102</v>
      </c>
      <c r="E76" s="213" t="s">
        <v>102</v>
      </c>
      <c r="F76" s="213" t="s">
        <v>102</v>
      </c>
      <c r="G76" s="213" t="s">
        <v>102</v>
      </c>
      <c r="H76" s="213" t="s">
        <v>102</v>
      </c>
      <c r="I76" s="213" t="s">
        <v>102</v>
      </c>
      <c r="J76" s="213" t="s">
        <v>102</v>
      </c>
      <c r="K76" s="213" t="s">
        <v>102</v>
      </c>
      <c r="L76" s="213" t="s">
        <v>102</v>
      </c>
      <c r="M76" s="213" t="s">
        <v>102</v>
      </c>
      <c r="N76" s="213" t="s">
        <v>102</v>
      </c>
      <c r="O76" s="213" t="s">
        <v>102</v>
      </c>
      <c r="P76" s="213" t="s">
        <v>102</v>
      </c>
      <c r="Q76" s="213" t="s">
        <v>102</v>
      </c>
      <c r="R76" s="213" t="s">
        <v>102</v>
      </c>
      <c r="S76" s="213" t="s">
        <v>102</v>
      </c>
      <c r="T76" s="213" t="s">
        <v>102</v>
      </c>
      <c r="U76" s="213" t="s">
        <v>102</v>
      </c>
      <c r="V76" s="213" t="s">
        <v>102</v>
      </c>
      <c r="W76" s="213" t="s">
        <v>102</v>
      </c>
      <c r="X76" s="213" t="s">
        <v>102</v>
      </c>
      <c r="Y76" s="213" t="s">
        <v>102</v>
      </c>
      <c r="Z76" s="213" t="s">
        <v>102</v>
      </c>
      <c r="AA76" s="213" t="s">
        <v>102</v>
      </c>
      <c r="AB76" s="213" t="s">
        <v>102</v>
      </c>
      <c r="AC76" s="213" t="s">
        <v>102</v>
      </c>
      <c r="AD76" s="213" t="s">
        <v>102</v>
      </c>
      <c r="AE76" s="213" t="s">
        <v>102</v>
      </c>
      <c r="AF76" s="213" t="s">
        <v>102</v>
      </c>
      <c r="AG76" s="213" t="s">
        <v>102</v>
      </c>
      <c r="AH76" s="213" t="s">
        <v>102</v>
      </c>
      <c r="AI76" s="213" t="s">
        <v>102</v>
      </c>
      <c r="AJ76" s="213" t="s">
        <v>102</v>
      </c>
      <c r="AK76" s="213" t="s">
        <v>102</v>
      </c>
      <c r="AL76" s="213" t="s">
        <v>102</v>
      </c>
      <c r="AM76" s="213" t="s">
        <v>102</v>
      </c>
      <c r="AN76" s="213" t="s">
        <v>102</v>
      </c>
      <c r="AO76" s="213" t="s">
        <v>102</v>
      </c>
      <c r="AP76" s="213" t="str">
        <f t="shared" si="17"/>
        <v/>
      </c>
      <c r="AQ76" s="213" t="str">
        <f t="shared" si="18"/>
        <v/>
      </c>
      <c r="AR76" s="213" t="str">
        <f t="shared" si="19"/>
        <v/>
      </c>
      <c r="AS76" s="213" t="s">
        <v>102</v>
      </c>
      <c r="AT76" s="215" t="s">
        <v>102</v>
      </c>
      <c r="AU76" s="213" t="s">
        <v>102</v>
      </c>
      <c r="AV76" s="213" t="s">
        <v>102</v>
      </c>
      <c r="AW76" s="213" t="s">
        <v>102</v>
      </c>
      <c r="AX76" s="213" t="s">
        <v>102</v>
      </c>
      <c r="AY76" s="213" t="s">
        <v>102</v>
      </c>
      <c r="AZ76" s="214" t="str">
        <f t="shared" si="20"/>
        <v/>
      </c>
      <c r="BA76" s="214" t="s">
        <v>102</v>
      </c>
      <c r="BB76" s="213" t="s">
        <v>102</v>
      </c>
      <c r="BC76" s="215" t="str">
        <f t="shared" si="15"/>
        <v/>
      </c>
      <c r="BD76" s="215" t="s">
        <v>102</v>
      </c>
      <c r="BE76" s="214" t="s">
        <v>102</v>
      </c>
      <c r="BF76" s="213" t="s">
        <v>102</v>
      </c>
      <c r="BG76" s="213" t="str">
        <f t="shared" si="16"/>
        <v/>
      </c>
      <c r="BH76" s="218"/>
      <c r="BI76" s="218"/>
      <c r="BJ76" s="218"/>
      <c r="BK76" s="218"/>
      <c r="BL76" s="218"/>
      <c r="BM76" s="218"/>
      <c r="BN76" s="218"/>
      <c r="BO76" s="218"/>
      <c r="BP76" s="218"/>
    </row>
    <row r="77" spans="1:68">
      <c r="A77" s="205">
        <v>59</v>
      </c>
      <c r="B77" s="217" t="s">
        <v>102</v>
      </c>
      <c r="C77" s="217" t="s">
        <v>102</v>
      </c>
      <c r="D77" s="216" t="s">
        <v>102</v>
      </c>
      <c r="E77" s="213" t="s">
        <v>102</v>
      </c>
      <c r="F77" s="213" t="s">
        <v>102</v>
      </c>
      <c r="G77" s="213" t="s">
        <v>102</v>
      </c>
      <c r="H77" s="213" t="s">
        <v>102</v>
      </c>
      <c r="I77" s="213" t="s">
        <v>102</v>
      </c>
      <c r="J77" s="213" t="s">
        <v>102</v>
      </c>
      <c r="K77" s="213" t="s">
        <v>102</v>
      </c>
      <c r="L77" s="213" t="s">
        <v>102</v>
      </c>
      <c r="M77" s="213" t="s">
        <v>102</v>
      </c>
      <c r="N77" s="213" t="s">
        <v>102</v>
      </c>
      <c r="O77" s="213" t="s">
        <v>102</v>
      </c>
      <c r="P77" s="213" t="s">
        <v>102</v>
      </c>
      <c r="Q77" s="213" t="s">
        <v>102</v>
      </c>
      <c r="R77" s="213" t="s">
        <v>102</v>
      </c>
      <c r="S77" s="213" t="s">
        <v>102</v>
      </c>
      <c r="T77" s="213" t="s">
        <v>102</v>
      </c>
      <c r="U77" s="213" t="s">
        <v>102</v>
      </c>
      <c r="V77" s="213" t="s">
        <v>102</v>
      </c>
      <c r="W77" s="213" t="s">
        <v>102</v>
      </c>
      <c r="X77" s="213" t="s">
        <v>102</v>
      </c>
      <c r="Y77" s="213" t="s">
        <v>102</v>
      </c>
      <c r="Z77" s="213" t="s">
        <v>102</v>
      </c>
      <c r="AA77" s="213" t="s">
        <v>102</v>
      </c>
      <c r="AB77" s="213" t="s">
        <v>102</v>
      </c>
      <c r="AC77" s="213" t="s">
        <v>102</v>
      </c>
      <c r="AD77" s="213" t="s">
        <v>102</v>
      </c>
      <c r="AE77" s="213" t="s">
        <v>102</v>
      </c>
      <c r="AF77" s="213" t="s">
        <v>102</v>
      </c>
      <c r="AG77" s="213" t="s">
        <v>102</v>
      </c>
      <c r="AH77" s="213" t="s">
        <v>102</v>
      </c>
      <c r="AI77" s="213" t="s">
        <v>102</v>
      </c>
      <c r="AJ77" s="213" t="s">
        <v>102</v>
      </c>
      <c r="AK77" s="213" t="s">
        <v>102</v>
      </c>
      <c r="AL77" s="213" t="s">
        <v>102</v>
      </c>
      <c r="AM77" s="213" t="s">
        <v>102</v>
      </c>
      <c r="AN77" s="213" t="s">
        <v>102</v>
      </c>
      <c r="AO77" s="213" t="s">
        <v>102</v>
      </c>
      <c r="AP77" s="213" t="str">
        <f t="shared" si="17"/>
        <v/>
      </c>
      <c r="AQ77" s="213" t="str">
        <f t="shared" si="18"/>
        <v/>
      </c>
      <c r="AR77" s="213" t="str">
        <f t="shared" si="19"/>
        <v/>
      </c>
      <c r="AS77" s="213" t="s">
        <v>102</v>
      </c>
      <c r="AT77" s="215" t="s">
        <v>102</v>
      </c>
      <c r="AU77" s="213" t="s">
        <v>102</v>
      </c>
      <c r="AV77" s="213" t="s">
        <v>102</v>
      </c>
      <c r="AW77" s="213" t="s">
        <v>102</v>
      </c>
      <c r="AX77" s="213" t="s">
        <v>102</v>
      </c>
      <c r="AY77" s="213" t="s">
        <v>102</v>
      </c>
      <c r="AZ77" s="214" t="str">
        <f t="shared" si="20"/>
        <v/>
      </c>
      <c r="BA77" s="214" t="s">
        <v>102</v>
      </c>
      <c r="BB77" s="213" t="s">
        <v>102</v>
      </c>
      <c r="BC77" s="215" t="str">
        <f t="shared" si="15"/>
        <v/>
      </c>
      <c r="BD77" s="215" t="s">
        <v>102</v>
      </c>
      <c r="BE77" s="214" t="s">
        <v>102</v>
      </c>
      <c r="BF77" s="213" t="s">
        <v>102</v>
      </c>
      <c r="BG77" s="213" t="str">
        <f t="shared" si="16"/>
        <v/>
      </c>
      <c r="BH77" s="218"/>
      <c r="BI77" s="218"/>
      <c r="BJ77" s="218"/>
      <c r="BK77" s="218"/>
      <c r="BL77" s="218"/>
      <c r="BM77" s="218"/>
      <c r="BN77" s="218"/>
      <c r="BO77" s="218"/>
      <c r="BP77" s="218"/>
    </row>
    <row r="78" spans="1:68">
      <c r="A78" s="205">
        <v>59</v>
      </c>
      <c r="B78" s="217" t="s">
        <v>102</v>
      </c>
      <c r="C78" s="217" t="s">
        <v>102</v>
      </c>
      <c r="D78" s="216" t="s">
        <v>102</v>
      </c>
      <c r="E78" s="213" t="s">
        <v>102</v>
      </c>
      <c r="F78" s="213" t="s">
        <v>102</v>
      </c>
      <c r="G78" s="213" t="s">
        <v>102</v>
      </c>
      <c r="H78" s="213" t="s">
        <v>102</v>
      </c>
      <c r="I78" s="213" t="s">
        <v>102</v>
      </c>
      <c r="J78" s="213" t="s">
        <v>102</v>
      </c>
      <c r="K78" s="213" t="s">
        <v>102</v>
      </c>
      <c r="L78" s="213" t="s">
        <v>102</v>
      </c>
      <c r="M78" s="213" t="s">
        <v>102</v>
      </c>
      <c r="N78" s="213" t="s">
        <v>102</v>
      </c>
      <c r="O78" s="213" t="s">
        <v>102</v>
      </c>
      <c r="P78" s="213" t="s">
        <v>102</v>
      </c>
      <c r="Q78" s="213" t="s">
        <v>102</v>
      </c>
      <c r="R78" s="213" t="s">
        <v>102</v>
      </c>
      <c r="S78" s="213" t="s">
        <v>102</v>
      </c>
      <c r="T78" s="213" t="s">
        <v>102</v>
      </c>
      <c r="U78" s="213" t="s">
        <v>102</v>
      </c>
      <c r="V78" s="213" t="s">
        <v>102</v>
      </c>
      <c r="W78" s="213" t="s">
        <v>102</v>
      </c>
      <c r="X78" s="213" t="s">
        <v>102</v>
      </c>
      <c r="Y78" s="213" t="s">
        <v>102</v>
      </c>
      <c r="Z78" s="213" t="s">
        <v>102</v>
      </c>
      <c r="AA78" s="213" t="s">
        <v>102</v>
      </c>
      <c r="AB78" s="213" t="s">
        <v>102</v>
      </c>
      <c r="AC78" s="213" t="s">
        <v>102</v>
      </c>
      <c r="AD78" s="213" t="s">
        <v>102</v>
      </c>
      <c r="AE78" s="213" t="s">
        <v>102</v>
      </c>
      <c r="AF78" s="213" t="s">
        <v>102</v>
      </c>
      <c r="AG78" s="213" t="s">
        <v>102</v>
      </c>
      <c r="AH78" s="213" t="s">
        <v>102</v>
      </c>
      <c r="AI78" s="213" t="s">
        <v>102</v>
      </c>
      <c r="AJ78" s="213" t="s">
        <v>102</v>
      </c>
      <c r="AK78" s="213" t="s">
        <v>102</v>
      </c>
      <c r="AL78" s="213" t="s">
        <v>102</v>
      </c>
      <c r="AM78" s="213" t="s">
        <v>102</v>
      </c>
      <c r="AN78" s="213" t="s">
        <v>102</v>
      </c>
      <c r="AO78" s="213" t="s">
        <v>102</v>
      </c>
      <c r="AP78" s="213" t="str">
        <f t="shared" si="17"/>
        <v/>
      </c>
      <c r="AQ78" s="213" t="str">
        <f t="shared" si="18"/>
        <v/>
      </c>
      <c r="AR78" s="213" t="str">
        <f t="shared" si="19"/>
        <v/>
      </c>
      <c r="AS78" s="213" t="s">
        <v>102</v>
      </c>
      <c r="AT78" s="215" t="s">
        <v>102</v>
      </c>
      <c r="AU78" s="213" t="s">
        <v>102</v>
      </c>
      <c r="AV78" s="213" t="s">
        <v>102</v>
      </c>
      <c r="AW78" s="213" t="s">
        <v>102</v>
      </c>
      <c r="AX78" s="213" t="s">
        <v>102</v>
      </c>
      <c r="AY78" s="213" t="s">
        <v>102</v>
      </c>
      <c r="AZ78" s="214" t="str">
        <f t="shared" si="20"/>
        <v/>
      </c>
      <c r="BA78" s="214" t="s">
        <v>102</v>
      </c>
      <c r="BB78" s="213" t="s">
        <v>102</v>
      </c>
      <c r="BC78" s="215" t="str">
        <f t="shared" si="15"/>
        <v/>
      </c>
      <c r="BD78" s="215" t="s">
        <v>102</v>
      </c>
      <c r="BE78" s="214" t="s">
        <v>102</v>
      </c>
      <c r="BF78" s="213" t="s">
        <v>102</v>
      </c>
      <c r="BG78" s="213" t="str">
        <f t="shared" si="16"/>
        <v/>
      </c>
      <c r="BH78" s="218"/>
      <c r="BI78" s="218"/>
      <c r="BJ78" s="218"/>
      <c r="BK78" s="218"/>
      <c r="BL78" s="218"/>
      <c r="BM78" s="218"/>
      <c r="BN78" s="218"/>
      <c r="BO78" s="218"/>
      <c r="BP78" s="218"/>
    </row>
    <row r="79" spans="1:68">
      <c r="A79" s="205">
        <v>59</v>
      </c>
      <c r="B79" s="217" t="s">
        <v>102</v>
      </c>
      <c r="C79" s="217" t="s">
        <v>102</v>
      </c>
      <c r="D79" s="216" t="s">
        <v>102</v>
      </c>
      <c r="E79" s="213" t="s">
        <v>102</v>
      </c>
      <c r="F79" s="213" t="s">
        <v>102</v>
      </c>
      <c r="G79" s="213" t="s">
        <v>102</v>
      </c>
      <c r="H79" s="213" t="s">
        <v>102</v>
      </c>
      <c r="I79" s="213" t="s">
        <v>102</v>
      </c>
      <c r="J79" s="213" t="s">
        <v>102</v>
      </c>
      <c r="K79" s="213" t="s">
        <v>102</v>
      </c>
      <c r="L79" s="213" t="s">
        <v>102</v>
      </c>
      <c r="M79" s="213" t="s">
        <v>102</v>
      </c>
      <c r="N79" s="213" t="s">
        <v>102</v>
      </c>
      <c r="O79" s="213" t="s">
        <v>102</v>
      </c>
      <c r="P79" s="213" t="s">
        <v>102</v>
      </c>
      <c r="Q79" s="213" t="s">
        <v>102</v>
      </c>
      <c r="R79" s="213" t="s">
        <v>102</v>
      </c>
      <c r="S79" s="213" t="s">
        <v>102</v>
      </c>
      <c r="T79" s="213" t="s">
        <v>102</v>
      </c>
      <c r="U79" s="213" t="s">
        <v>102</v>
      </c>
      <c r="V79" s="213" t="s">
        <v>102</v>
      </c>
      <c r="W79" s="213" t="s">
        <v>102</v>
      </c>
      <c r="X79" s="213" t="s">
        <v>102</v>
      </c>
      <c r="Y79" s="213" t="s">
        <v>102</v>
      </c>
      <c r="Z79" s="213" t="s">
        <v>102</v>
      </c>
      <c r="AA79" s="213" t="s">
        <v>102</v>
      </c>
      <c r="AB79" s="213" t="s">
        <v>102</v>
      </c>
      <c r="AC79" s="213" t="s">
        <v>102</v>
      </c>
      <c r="AD79" s="213" t="s">
        <v>102</v>
      </c>
      <c r="AE79" s="213" t="s">
        <v>102</v>
      </c>
      <c r="AF79" s="213" t="s">
        <v>102</v>
      </c>
      <c r="AG79" s="213" t="s">
        <v>102</v>
      </c>
      <c r="AH79" s="213" t="s">
        <v>102</v>
      </c>
      <c r="AI79" s="213" t="s">
        <v>102</v>
      </c>
      <c r="AJ79" s="213" t="s">
        <v>102</v>
      </c>
      <c r="AK79" s="213" t="s">
        <v>102</v>
      </c>
      <c r="AL79" s="213" t="s">
        <v>102</v>
      </c>
      <c r="AM79" s="213" t="s">
        <v>102</v>
      </c>
      <c r="AN79" s="213" t="s">
        <v>102</v>
      </c>
      <c r="AO79" s="213" t="s">
        <v>102</v>
      </c>
      <c r="AP79" s="213" t="str">
        <f t="shared" si="17"/>
        <v/>
      </c>
      <c r="AQ79" s="213" t="str">
        <f t="shared" si="18"/>
        <v/>
      </c>
      <c r="AR79" s="213" t="str">
        <f t="shared" si="19"/>
        <v/>
      </c>
      <c r="AS79" s="213" t="s">
        <v>102</v>
      </c>
      <c r="AT79" s="215" t="s">
        <v>102</v>
      </c>
      <c r="AU79" s="213" t="s">
        <v>102</v>
      </c>
      <c r="AV79" s="213" t="s">
        <v>102</v>
      </c>
      <c r="AW79" s="213" t="s">
        <v>102</v>
      </c>
      <c r="AX79" s="213" t="s">
        <v>102</v>
      </c>
      <c r="AY79" s="213" t="s">
        <v>102</v>
      </c>
      <c r="AZ79" s="214" t="str">
        <f t="shared" si="20"/>
        <v/>
      </c>
      <c r="BA79" s="214" t="s">
        <v>102</v>
      </c>
      <c r="BB79" s="213" t="s">
        <v>102</v>
      </c>
      <c r="BC79" s="215" t="str">
        <f t="shared" si="15"/>
        <v/>
      </c>
      <c r="BD79" s="215" t="s">
        <v>102</v>
      </c>
      <c r="BE79" s="214" t="s">
        <v>102</v>
      </c>
      <c r="BF79" s="213" t="s">
        <v>102</v>
      </c>
      <c r="BG79" s="213" t="str">
        <f t="shared" si="16"/>
        <v/>
      </c>
      <c r="BH79" s="218"/>
      <c r="BI79" s="218"/>
      <c r="BJ79" s="218"/>
      <c r="BK79" s="218"/>
      <c r="BL79" s="218"/>
      <c r="BM79" s="218"/>
      <c r="BN79" s="218"/>
      <c r="BO79" s="218"/>
      <c r="BP79" s="218"/>
    </row>
    <row r="80" spans="1:68">
      <c r="A80" s="205">
        <v>59</v>
      </c>
      <c r="B80" s="217" t="s">
        <v>102</v>
      </c>
      <c r="C80" s="217" t="s">
        <v>102</v>
      </c>
      <c r="D80" s="216" t="s">
        <v>102</v>
      </c>
      <c r="E80" s="213" t="s">
        <v>102</v>
      </c>
      <c r="F80" s="213" t="s">
        <v>102</v>
      </c>
      <c r="G80" s="213" t="s">
        <v>102</v>
      </c>
      <c r="H80" s="213" t="s">
        <v>102</v>
      </c>
      <c r="I80" s="213" t="s">
        <v>102</v>
      </c>
      <c r="J80" s="213" t="s">
        <v>102</v>
      </c>
      <c r="K80" s="213" t="s">
        <v>102</v>
      </c>
      <c r="L80" s="213" t="s">
        <v>102</v>
      </c>
      <c r="M80" s="213" t="s">
        <v>102</v>
      </c>
      <c r="N80" s="213" t="s">
        <v>102</v>
      </c>
      <c r="O80" s="213" t="s">
        <v>102</v>
      </c>
      <c r="P80" s="213" t="s">
        <v>102</v>
      </c>
      <c r="Q80" s="213" t="s">
        <v>102</v>
      </c>
      <c r="R80" s="213" t="s">
        <v>102</v>
      </c>
      <c r="S80" s="213" t="s">
        <v>102</v>
      </c>
      <c r="T80" s="213" t="s">
        <v>102</v>
      </c>
      <c r="U80" s="213" t="s">
        <v>102</v>
      </c>
      <c r="V80" s="213" t="s">
        <v>102</v>
      </c>
      <c r="W80" s="213" t="s">
        <v>102</v>
      </c>
      <c r="X80" s="213" t="s">
        <v>102</v>
      </c>
      <c r="Y80" s="213" t="s">
        <v>102</v>
      </c>
      <c r="Z80" s="213" t="s">
        <v>102</v>
      </c>
      <c r="AA80" s="213" t="s">
        <v>102</v>
      </c>
      <c r="AB80" s="213" t="s">
        <v>102</v>
      </c>
      <c r="AC80" s="213" t="s">
        <v>102</v>
      </c>
      <c r="AD80" s="213" t="s">
        <v>102</v>
      </c>
      <c r="AE80" s="213" t="s">
        <v>102</v>
      </c>
      <c r="AF80" s="213" t="s">
        <v>102</v>
      </c>
      <c r="AG80" s="213" t="s">
        <v>102</v>
      </c>
      <c r="AH80" s="213" t="s">
        <v>102</v>
      </c>
      <c r="AI80" s="213" t="s">
        <v>102</v>
      </c>
      <c r="AJ80" s="213" t="s">
        <v>102</v>
      </c>
      <c r="AK80" s="213" t="s">
        <v>102</v>
      </c>
      <c r="AL80" s="213" t="s">
        <v>102</v>
      </c>
      <c r="AM80" s="213" t="s">
        <v>102</v>
      </c>
      <c r="AN80" s="213" t="s">
        <v>102</v>
      </c>
      <c r="AO80" s="213" t="s">
        <v>102</v>
      </c>
      <c r="AP80" s="213" t="str">
        <f t="shared" si="17"/>
        <v/>
      </c>
      <c r="AQ80" s="213" t="str">
        <f t="shared" si="18"/>
        <v/>
      </c>
      <c r="AR80" s="213" t="str">
        <f t="shared" si="19"/>
        <v/>
      </c>
      <c r="AS80" s="213" t="s">
        <v>102</v>
      </c>
      <c r="AT80" s="215" t="s">
        <v>102</v>
      </c>
      <c r="AU80" s="213" t="s">
        <v>102</v>
      </c>
      <c r="AV80" s="213" t="s">
        <v>102</v>
      </c>
      <c r="AW80" s="213" t="s">
        <v>102</v>
      </c>
      <c r="AX80" s="213" t="s">
        <v>102</v>
      </c>
      <c r="AY80" s="213" t="s">
        <v>102</v>
      </c>
      <c r="AZ80" s="214" t="str">
        <f t="shared" si="20"/>
        <v/>
      </c>
      <c r="BA80" s="214" t="s">
        <v>102</v>
      </c>
      <c r="BB80" s="213" t="s">
        <v>102</v>
      </c>
      <c r="BC80" s="215" t="str">
        <f t="shared" si="15"/>
        <v/>
      </c>
      <c r="BD80" s="215" t="s">
        <v>102</v>
      </c>
      <c r="BE80" s="214" t="s">
        <v>102</v>
      </c>
      <c r="BF80" s="213" t="s">
        <v>102</v>
      </c>
      <c r="BG80" s="213" t="str">
        <f t="shared" si="16"/>
        <v/>
      </c>
      <c r="BH80" s="218"/>
      <c r="BI80" s="218"/>
      <c r="BJ80" s="218"/>
      <c r="BK80" s="218"/>
      <c r="BL80" s="218"/>
      <c r="BM80" s="218"/>
      <c r="BN80" s="218"/>
      <c r="BO80" s="218"/>
      <c r="BP80" s="218"/>
    </row>
    <row r="81" spans="1:68">
      <c r="A81" s="205">
        <v>59</v>
      </c>
      <c r="B81" s="217" t="s">
        <v>102</v>
      </c>
      <c r="C81" s="217" t="s">
        <v>102</v>
      </c>
      <c r="D81" s="216" t="s">
        <v>102</v>
      </c>
      <c r="E81" s="213" t="s">
        <v>102</v>
      </c>
      <c r="F81" s="213" t="s">
        <v>102</v>
      </c>
      <c r="G81" s="213" t="s">
        <v>102</v>
      </c>
      <c r="H81" s="213" t="s">
        <v>102</v>
      </c>
      <c r="I81" s="213" t="s">
        <v>102</v>
      </c>
      <c r="J81" s="213" t="s">
        <v>102</v>
      </c>
      <c r="K81" s="213" t="s">
        <v>102</v>
      </c>
      <c r="L81" s="213" t="s">
        <v>102</v>
      </c>
      <c r="M81" s="213" t="s">
        <v>102</v>
      </c>
      <c r="N81" s="213" t="s">
        <v>102</v>
      </c>
      <c r="O81" s="213" t="s">
        <v>102</v>
      </c>
      <c r="P81" s="213" t="s">
        <v>102</v>
      </c>
      <c r="Q81" s="213" t="s">
        <v>102</v>
      </c>
      <c r="R81" s="213" t="s">
        <v>102</v>
      </c>
      <c r="S81" s="213" t="s">
        <v>102</v>
      </c>
      <c r="T81" s="213" t="s">
        <v>102</v>
      </c>
      <c r="U81" s="213" t="s">
        <v>102</v>
      </c>
      <c r="V81" s="213" t="s">
        <v>102</v>
      </c>
      <c r="W81" s="213" t="s">
        <v>102</v>
      </c>
      <c r="X81" s="213" t="s">
        <v>102</v>
      </c>
      <c r="Y81" s="213" t="s">
        <v>102</v>
      </c>
      <c r="Z81" s="213" t="s">
        <v>102</v>
      </c>
      <c r="AA81" s="213" t="s">
        <v>102</v>
      </c>
      <c r="AB81" s="213" t="s">
        <v>102</v>
      </c>
      <c r="AC81" s="213" t="s">
        <v>102</v>
      </c>
      <c r="AD81" s="213" t="s">
        <v>102</v>
      </c>
      <c r="AE81" s="213" t="s">
        <v>102</v>
      </c>
      <c r="AF81" s="213" t="s">
        <v>102</v>
      </c>
      <c r="AG81" s="213" t="s">
        <v>102</v>
      </c>
      <c r="AH81" s="213" t="s">
        <v>102</v>
      </c>
      <c r="AI81" s="213" t="s">
        <v>102</v>
      </c>
      <c r="AJ81" s="213" t="s">
        <v>102</v>
      </c>
      <c r="AK81" s="213" t="s">
        <v>102</v>
      </c>
      <c r="AL81" s="213" t="s">
        <v>102</v>
      </c>
      <c r="AM81" s="213" t="s">
        <v>102</v>
      </c>
      <c r="AN81" s="213" t="s">
        <v>102</v>
      </c>
      <c r="AO81" s="213" t="s">
        <v>102</v>
      </c>
      <c r="AP81" s="213" t="str">
        <f t="shared" si="17"/>
        <v/>
      </c>
      <c r="AQ81" s="213" t="str">
        <f t="shared" si="18"/>
        <v/>
      </c>
      <c r="AR81" s="213" t="str">
        <f t="shared" si="19"/>
        <v/>
      </c>
      <c r="AS81" s="213" t="s">
        <v>102</v>
      </c>
      <c r="AT81" s="215" t="s">
        <v>102</v>
      </c>
      <c r="AU81" s="213" t="s">
        <v>102</v>
      </c>
      <c r="AV81" s="213" t="s">
        <v>102</v>
      </c>
      <c r="AW81" s="213" t="s">
        <v>102</v>
      </c>
      <c r="AX81" s="213" t="s">
        <v>102</v>
      </c>
      <c r="AY81" s="213" t="s">
        <v>102</v>
      </c>
      <c r="AZ81" s="214" t="str">
        <f t="shared" si="20"/>
        <v/>
      </c>
      <c r="BA81" s="214" t="s">
        <v>102</v>
      </c>
      <c r="BB81" s="213" t="s">
        <v>102</v>
      </c>
      <c r="BC81" s="215" t="str">
        <f t="shared" si="15"/>
        <v/>
      </c>
      <c r="BD81" s="215" t="s">
        <v>102</v>
      </c>
      <c r="BE81" s="214" t="s">
        <v>102</v>
      </c>
      <c r="BF81" s="213" t="s">
        <v>102</v>
      </c>
      <c r="BG81" s="213" t="str">
        <f t="shared" si="16"/>
        <v/>
      </c>
      <c r="BH81" s="218"/>
      <c r="BI81" s="218"/>
      <c r="BJ81" s="218"/>
      <c r="BK81" s="218"/>
      <c r="BL81" s="218"/>
      <c r="BM81" s="218"/>
      <c r="BN81" s="218"/>
      <c r="BO81" s="218"/>
      <c r="BP81" s="218"/>
    </row>
    <row r="82" spans="1:68">
      <c r="A82" s="205">
        <v>59</v>
      </c>
      <c r="B82" s="217" t="s">
        <v>102</v>
      </c>
      <c r="C82" s="217" t="s">
        <v>102</v>
      </c>
      <c r="D82" s="216" t="s">
        <v>102</v>
      </c>
      <c r="E82" s="213" t="s">
        <v>102</v>
      </c>
      <c r="F82" s="213" t="s">
        <v>102</v>
      </c>
      <c r="G82" s="213" t="s">
        <v>102</v>
      </c>
      <c r="H82" s="213" t="s">
        <v>102</v>
      </c>
      <c r="I82" s="213" t="s">
        <v>102</v>
      </c>
      <c r="J82" s="213" t="s">
        <v>102</v>
      </c>
      <c r="K82" s="213" t="s">
        <v>102</v>
      </c>
      <c r="L82" s="213" t="s">
        <v>102</v>
      </c>
      <c r="M82" s="213" t="s">
        <v>102</v>
      </c>
      <c r="N82" s="213" t="s">
        <v>102</v>
      </c>
      <c r="O82" s="213" t="s">
        <v>102</v>
      </c>
      <c r="P82" s="213" t="s">
        <v>102</v>
      </c>
      <c r="Q82" s="213" t="s">
        <v>102</v>
      </c>
      <c r="R82" s="213" t="s">
        <v>102</v>
      </c>
      <c r="S82" s="213" t="s">
        <v>102</v>
      </c>
      <c r="T82" s="213" t="s">
        <v>102</v>
      </c>
      <c r="U82" s="213" t="s">
        <v>102</v>
      </c>
      <c r="V82" s="213" t="s">
        <v>102</v>
      </c>
      <c r="W82" s="213" t="s">
        <v>102</v>
      </c>
      <c r="X82" s="213" t="s">
        <v>102</v>
      </c>
      <c r="Y82" s="213" t="s">
        <v>102</v>
      </c>
      <c r="Z82" s="213" t="s">
        <v>102</v>
      </c>
      <c r="AA82" s="213" t="s">
        <v>102</v>
      </c>
      <c r="AB82" s="213" t="s">
        <v>102</v>
      </c>
      <c r="AC82" s="213" t="s">
        <v>102</v>
      </c>
      <c r="AD82" s="213" t="s">
        <v>102</v>
      </c>
      <c r="AE82" s="213" t="s">
        <v>102</v>
      </c>
      <c r="AF82" s="213" t="s">
        <v>102</v>
      </c>
      <c r="AG82" s="213" t="s">
        <v>102</v>
      </c>
      <c r="AH82" s="213" t="s">
        <v>102</v>
      </c>
      <c r="AI82" s="213" t="s">
        <v>102</v>
      </c>
      <c r="AJ82" s="213" t="s">
        <v>102</v>
      </c>
      <c r="AK82" s="213" t="s">
        <v>102</v>
      </c>
      <c r="AL82" s="213" t="s">
        <v>102</v>
      </c>
      <c r="AM82" s="213" t="s">
        <v>102</v>
      </c>
      <c r="AN82" s="213" t="s">
        <v>102</v>
      </c>
      <c r="AO82" s="213" t="s">
        <v>102</v>
      </c>
      <c r="AP82" s="213" t="str">
        <f t="shared" si="17"/>
        <v/>
      </c>
      <c r="AQ82" s="213" t="str">
        <f t="shared" si="18"/>
        <v/>
      </c>
      <c r="AR82" s="213" t="str">
        <f t="shared" si="19"/>
        <v/>
      </c>
      <c r="AS82" s="213" t="s">
        <v>102</v>
      </c>
      <c r="AT82" s="215" t="s">
        <v>102</v>
      </c>
      <c r="AU82" s="213" t="s">
        <v>102</v>
      </c>
      <c r="AV82" s="213" t="s">
        <v>102</v>
      </c>
      <c r="AW82" s="213" t="s">
        <v>102</v>
      </c>
      <c r="AX82" s="213" t="s">
        <v>102</v>
      </c>
      <c r="AY82" s="213" t="s">
        <v>102</v>
      </c>
      <c r="AZ82" s="214" t="str">
        <f t="shared" si="20"/>
        <v/>
      </c>
      <c r="BA82" s="214" t="s">
        <v>102</v>
      </c>
      <c r="BB82" s="213" t="s">
        <v>102</v>
      </c>
      <c r="BC82" s="215" t="str">
        <f t="shared" si="15"/>
        <v/>
      </c>
      <c r="BD82" s="215" t="s">
        <v>102</v>
      </c>
      <c r="BE82" s="214" t="s">
        <v>102</v>
      </c>
      <c r="BF82" s="213" t="s">
        <v>102</v>
      </c>
      <c r="BG82" s="213" t="str">
        <f t="shared" si="16"/>
        <v/>
      </c>
      <c r="BH82" s="218"/>
      <c r="BI82" s="218"/>
      <c r="BJ82" s="218"/>
      <c r="BK82" s="218"/>
      <c r="BL82" s="218"/>
      <c r="BM82" s="218"/>
      <c r="BN82" s="218"/>
      <c r="BO82" s="218"/>
      <c r="BP82" s="218"/>
    </row>
    <row r="83" spans="1:68">
      <c r="A83" s="205">
        <v>59</v>
      </c>
      <c r="B83" s="217" t="s">
        <v>102</v>
      </c>
      <c r="C83" s="217" t="s">
        <v>102</v>
      </c>
      <c r="D83" s="216" t="s">
        <v>102</v>
      </c>
      <c r="E83" s="213" t="s">
        <v>102</v>
      </c>
      <c r="F83" s="213" t="s">
        <v>102</v>
      </c>
      <c r="G83" s="213" t="s">
        <v>102</v>
      </c>
      <c r="H83" s="213" t="s">
        <v>102</v>
      </c>
      <c r="I83" s="213" t="s">
        <v>102</v>
      </c>
      <c r="J83" s="213" t="s">
        <v>102</v>
      </c>
      <c r="K83" s="213" t="s">
        <v>102</v>
      </c>
      <c r="L83" s="213" t="s">
        <v>102</v>
      </c>
      <c r="M83" s="213" t="s">
        <v>102</v>
      </c>
      <c r="N83" s="213" t="s">
        <v>102</v>
      </c>
      <c r="O83" s="213" t="s">
        <v>102</v>
      </c>
      <c r="P83" s="213" t="s">
        <v>102</v>
      </c>
      <c r="Q83" s="213" t="s">
        <v>102</v>
      </c>
      <c r="R83" s="213" t="s">
        <v>102</v>
      </c>
      <c r="S83" s="213" t="s">
        <v>102</v>
      </c>
      <c r="T83" s="213" t="s">
        <v>102</v>
      </c>
      <c r="U83" s="213" t="s">
        <v>102</v>
      </c>
      <c r="V83" s="213" t="s">
        <v>102</v>
      </c>
      <c r="W83" s="213" t="s">
        <v>102</v>
      </c>
      <c r="X83" s="213" t="s">
        <v>102</v>
      </c>
      <c r="Y83" s="213" t="s">
        <v>102</v>
      </c>
      <c r="Z83" s="213" t="s">
        <v>102</v>
      </c>
      <c r="AA83" s="213" t="s">
        <v>102</v>
      </c>
      <c r="AB83" s="213" t="s">
        <v>102</v>
      </c>
      <c r="AC83" s="213" t="s">
        <v>102</v>
      </c>
      <c r="AD83" s="213" t="s">
        <v>102</v>
      </c>
      <c r="AE83" s="213" t="s">
        <v>102</v>
      </c>
      <c r="AF83" s="213" t="s">
        <v>102</v>
      </c>
      <c r="AG83" s="213" t="s">
        <v>102</v>
      </c>
      <c r="AH83" s="213" t="s">
        <v>102</v>
      </c>
      <c r="AI83" s="213" t="s">
        <v>102</v>
      </c>
      <c r="AJ83" s="213" t="s">
        <v>102</v>
      </c>
      <c r="AK83" s="213" t="s">
        <v>102</v>
      </c>
      <c r="AL83" s="213" t="s">
        <v>102</v>
      </c>
      <c r="AM83" s="213" t="s">
        <v>102</v>
      </c>
      <c r="AN83" s="213" t="s">
        <v>102</v>
      </c>
      <c r="AO83" s="213" t="s">
        <v>102</v>
      </c>
      <c r="AP83" s="213" t="str">
        <f t="shared" si="17"/>
        <v/>
      </c>
      <c r="AQ83" s="213" t="str">
        <f t="shared" si="18"/>
        <v/>
      </c>
      <c r="AR83" s="213" t="str">
        <f t="shared" si="19"/>
        <v/>
      </c>
      <c r="AS83" s="213" t="s">
        <v>102</v>
      </c>
      <c r="AT83" s="215" t="s">
        <v>102</v>
      </c>
      <c r="AU83" s="213" t="s">
        <v>102</v>
      </c>
      <c r="AV83" s="213" t="s">
        <v>102</v>
      </c>
      <c r="AW83" s="213" t="s">
        <v>102</v>
      </c>
      <c r="AX83" s="213" t="s">
        <v>102</v>
      </c>
      <c r="AY83" s="213" t="s">
        <v>102</v>
      </c>
      <c r="AZ83" s="214" t="str">
        <f t="shared" si="20"/>
        <v/>
      </c>
      <c r="BA83" s="214" t="s">
        <v>102</v>
      </c>
      <c r="BB83" s="213" t="s">
        <v>102</v>
      </c>
      <c r="BC83" s="215" t="str">
        <f t="shared" si="15"/>
        <v/>
      </c>
      <c r="BD83" s="215" t="s">
        <v>102</v>
      </c>
      <c r="BE83" s="214" t="s">
        <v>102</v>
      </c>
      <c r="BF83" s="213" t="s">
        <v>102</v>
      </c>
      <c r="BG83" s="213" t="str">
        <f t="shared" si="16"/>
        <v/>
      </c>
      <c r="BH83" s="218"/>
      <c r="BI83" s="218"/>
      <c r="BJ83" s="218"/>
      <c r="BK83" s="218"/>
      <c r="BL83" s="218"/>
      <c r="BM83" s="218"/>
      <c r="BN83" s="218"/>
      <c r="BO83" s="218"/>
      <c r="BP83" s="218"/>
    </row>
    <row r="84" spans="1:68">
      <c r="A84" s="205">
        <v>59</v>
      </c>
      <c r="B84" s="217" t="s">
        <v>102</v>
      </c>
      <c r="C84" s="217" t="s">
        <v>102</v>
      </c>
      <c r="D84" s="216" t="s">
        <v>102</v>
      </c>
      <c r="E84" s="213" t="s">
        <v>102</v>
      </c>
      <c r="F84" s="213" t="s">
        <v>102</v>
      </c>
      <c r="G84" s="213" t="s">
        <v>102</v>
      </c>
      <c r="H84" s="213" t="s">
        <v>102</v>
      </c>
      <c r="I84" s="213" t="s">
        <v>102</v>
      </c>
      <c r="J84" s="213" t="s">
        <v>102</v>
      </c>
      <c r="K84" s="213" t="s">
        <v>102</v>
      </c>
      <c r="L84" s="213" t="s">
        <v>102</v>
      </c>
      <c r="M84" s="213" t="s">
        <v>102</v>
      </c>
      <c r="N84" s="213" t="s">
        <v>102</v>
      </c>
      <c r="O84" s="213" t="s">
        <v>102</v>
      </c>
      <c r="P84" s="213" t="s">
        <v>102</v>
      </c>
      <c r="Q84" s="213" t="s">
        <v>102</v>
      </c>
      <c r="R84" s="213" t="s">
        <v>102</v>
      </c>
      <c r="S84" s="213" t="s">
        <v>102</v>
      </c>
      <c r="T84" s="213" t="s">
        <v>102</v>
      </c>
      <c r="U84" s="213" t="s">
        <v>102</v>
      </c>
      <c r="V84" s="213" t="s">
        <v>102</v>
      </c>
      <c r="W84" s="213" t="s">
        <v>102</v>
      </c>
      <c r="X84" s="213" t="s">
        <v>102</v>
      </c>
      <c r="Y84" s="213" t="s">
        <v>102</v>
      </c>
      <c r="Z84" s="213" t="s">
        <v>102</v>
      </c>
      <c r="AA84" s="213" t="s">
        <v>102</v>
      </c>
      <c r="AB84" s="213" t="s">
        <v>102</v>
      </c>
      <c r="AC84" s="213" t="s">
        <v>102</v>
      </c>
      <c r="AD84" s="213" t="s">
        <v>102</v>
      </c>
      <c r="AE84" s="213" t="s">
        <v>102</v>
      </c>
      <c r="AF84" s="213" t="s">
        <v>102</v>
      </c>
      <c r="AG84" s="213" t="s">
        <v>102</v>
      </c>
      <c r="AH84" s="213" t="s">
        <v>102</v>
      </c>
      <c r="AI84" s="213" t="s">
        <v>102</v>
      </c>
      <c r="AJ84" s="213" t="s">
        <v>102</v>
      </c>
      <c r="AK84" s="213" t="s">
        <v>102</v>
      </c>
      <c r="AL84" s="213" t="s">
        <v>102</v>
      </c>
      <c r="AM84" s="213" t="s">
        <v>102</v>
      </c>
      <c r="AN84" s="213" t="s">
        <v>102</v>
      </c>
      <c r="AO84" s="213" t="s">
        <v>102</v>
      </c>
      <c r="AP84" s="213" t="str">
        <f t="shared" si="17"/>
        <v/>
      </c>
      <c r="AQ84" s="213" t="str">
        <f t="shared" si="18"/>
        <v/>
      </c>
      <c r="AR84" s="213" t="str">
        <f t="shared" si="19"/>
        <v/>
      </c>
      <c r="AS84" s="213" t="s">
        <v>102</v>
      </c>
      <c r="AT84" s="215" t="s">
        <v>102</v>
      </c>
      <c r="AU84" s="213" t="s">
        <v>102</v>
      </c>
      <c r="AV84" s="213" t="s">
        <v>102</v>
      </c>
      <c r="AW84" s="213" t="s">
        <v>102</v>
      </c>
      <c r="AX84" s="213" t="s">
        <v>102</v>
      </c>
      <c r="AY84" s="213" t="s">
        <v>102</v>
      </c>
      <c r="AZ84" s="214" t="str">
        <f t="shared" si="20"/>
        <v/>
      </c>
      <c r="BA84" s="214" t="s">
        <v>102</v>
      </c>
      <c r="BB84" s="213" t="s">
        <v>102</v>
      </c>
      <c r="BC84" s="215" t="str">
        <f t="shared" si="15"/>
        <v/>
      </c>
      <c r="BD84" s="215" t="s">
        <v>102</v>
      </c>
      <c r="BE84" s="214" t="s">
        <v>102</v>
      </c>
      <c r="BF84" s="213" t="s">
        <v>102</v>
      </c>
      <c r="BG84" s="213" t="str">
        <f t="shared" si="16"/>
        <v/>
      </c>
      <c r="BH84" s="218"/>
      <c r="BI84" s="218"/>
      <c r="BJ84" s="218"/>
      <c r="BK84" s="218"/>
      <c r="BL84" s="218"/>
      <c r="BM84" s="218"/>
      <c r="BN84" s="218"/>
      <c r="BO84" s="218"/>
      <c r="BP84" s="218"/>
    </row>
    <row r="85" spans="1:68">
      <c r="A85" s="205">
        <v>59</v>
      </c>
      <c r="B85" s="217" t="s">
        <v>102</v>
      </c>
      <c r="C85" s="217" t="s">
        <v>102</v>
      </c>
      <c r="D85" s="216" t="s">
        <v>102</v>
      </c>
      <c r="E85" s="213" t="s">
        <v>102</v>
      </c>
      <c r="F85" s="213" t="s">
        <v>102</v>
      </c>
      <c r="G85" s="213" t="s">
        <v>102</v>
      </c>
      <c r="H85" s="213" t="s">
        <v>102</v>
      </c>
      <c r="I85" s="213" t="s">
        <v>102</v>
      </c>
      <c r="J85" s="213" t="s">
        <v>102</v>
      </c>
      <c r="K85" s="213" t="s">
        <v>102</v>
      </c>
      <c r="L85" s="213" t="s">
        <v>102</v>
      </c>
      <c r="M85" s="213" t="s">
        <v>102</v>
      </c>
      <c r="N85" s="213" t="s">
        <v>102</v>
      </c>
      <c r="O85" s="213" t="s">
        <v>102</v>
      </c>
      <c r="P85" s="213" t="s">
        <v>102</v>
      </c>
      <c r="Q85" s="213" t="s">
        <v>102</v>
      </c>
      <c r="R85" s="213" t="s">
        <v>102</v>
      </c>
      <c r="S85" s="213" t="s">
        <v>102</v>
      </c>
      <c r="T85" s="213" t="s">
        <v>102</v>
      </c>
      <c r="U85" s="213" t="s">
        <v>102</v>
      </c>
      <c r="V85" s="213" t="s">
        <v>102</v>
      </c>
      <c r="W85" s="213" t="s">
        <v>102</v>
      </c>
      <c r="X85" s="213" t="s">
        <v>102</v>
      </c>
      <c r="Y85" s="213" t="s">
        <v>102</v>
      </c>
      <c r="Z85" s="213" t="s">
        <v>102</v>
      </c>
      <c r="AA85" s="213" t="s">
        <v>102</v>
      </c>
      <c r="AB85" s="213" t="s">
        <v>102</v>
      </c>
      <c r="AC85" s="213" t="s">
        <v>102</v>
      </c>
      <c r="AD85" s="213" t="s">
        <v>102</v>
      </c>
      <c r="AE85" s="213" t="s">
        <v>102</v>
      </c>
      <c r="AF85" s="213" t="s">
        <v>102</v>
      </c>
      <c r="AG85" s="213" t="s">
        <v>102</v>
      </c>
      <c r="AH85" s="213" t="s">
        <v>102</v>
      </c>
      <c r="AI85" s="213" t="s">
        <v>102</v>
      </c>
      <c r="AJ85" s="213" t="s">
        <v>102</v>
      </c>
      <c r="AK85" s="213" t="s">
        <v>102</v>
      </c>
      <c r="AL85" s="213" t="s">
        <v>102</v>
      </c>
      <c r="AM85" s="213" t="s">
        <v>102</v>
      </c>
      <c r="AN85" s="213" t="s">
        <v>102</v>
      </c>
      <c r="AO85" s="213" t="s">
        <v>102</v>
      </c>
      <c r="AP85" s="213" t="str">
        <f t="shared" si="17"/>
        <v/>
      </c>
      <c r="AQ85" s="213" t="str">
        <f t="shared" si="18"/>
        <v/>
      </c>
      <c r="AR85" s="213" t="str">
        <f t="shared" si="19"/>
        <v/>
      </c>
      <c r="AS85" s="213" t="s">
        <v>102</v>
      </c>
      <c r="AT85" s="215" t="s">
        <v>102</v>
      </c>
      <c r="AU85" s="213" t="s">
        <v>102</v>
      </c>
      <c r="AV85" s="213" t="s">
        <v>102</v>
      </c>
      <c r="AW85" s="213" t="s">
        <v>102</v>
      </c>
      <c r="AX85" s="213" t="s">
        <v>102</v>
      </c>
      <c r="AY85" s="213" t="s">
        <v>102</v>
      </c>
      <c r="AZ85" s="214" t="str">
        <f t="shared" si="20"/>
        <v/>
      </c>
      <c r="BA85" s="214" t="s">
        <v>102</v>
      </c>
      <c r="BB85" s="213" t="s">
        <v>102</v>
      </c>
      <c r="BC85" s="215" t="str">
        <f t="shared" si="15"/>
        <v/>
      </c>
      <c r="BD85" s="215" t="s">
        <v>102</v>
      </c>
      <c r="BE85" s="214" t="s">
        <v>102</v>
      </c>
      <c r="BF85" s="213" t="s">
        <v>102</v>
      </c>
      <c r="BG85" s="213" t="str">
        <f t="shared" si="16"/>
        <v/>
      </c>
      <c r="BH85" s="218"/>
      <c r="BI85" s="218"/>
      <c r="BJ85" s="218"/>
      <c r="BK85" s="218"/>
      <c r="BL85" s="218"/>
      <c r="BM85" s="218"/>
      <c r="BN85" s="218"/>
      <c r="BO85" s="218"/>
      <c r="BP85" s="218"/>
    </row>
    <row r="86" spans="1:68">
      <c r="A86" s="205">
        <v>59</v>
      </c>
      <c r="B86" s="217" t="s">
        <v>102</v>
      </c>
      <c r="C86" s="217" t="s">
        <v>102</v>
      </c>
      <c r="D86" s="216" t="s">
        <v>102</v>
      </c>
      <c r="E86" s="213" t="s">
        <v>102</v>
      </c>
      <c r="F86" s="213" t="s">
        <v>102</v>
      </c>
      <c r="G86" s="213" t="s">
        <v>102</v>
      </c>
      <c r="H86" s="213" t="s">
        <v>102</v>
      </c>
      <c r="I86" s="213" t="s">
        <v>102</v>
      </c>
      <c r="J86" s="213" t="s">
        <v>102</v>
      </c>
      <c r="K86" s="213" t="s">
        <v>102</v>
      </c>
      <c r="L86" s="213" t="s">
        <v>102</v>
      </c>
      <c r="M86" s="213" t="s">
        <v>102</v>
      </c>
      <c r="N86" s="213" t="s">
        <v>102</v>
      </c>
      <c r="O86" s="213" t="s">
        <v>102</v>
      </c>
      <c r="P86" s="213" t="s">
        <v>102</v>
      </c>
      <c r="Q86" s="213" t="s">
        <v>102</v>
      </c>
      <c r="R86" s="213" t="s">
        <v>102</v>
      </c>
      <c r="S86" s="213" t="s">
        <v>102</v>
      </c>
      <c r="T86" s="213" t="s">
        <v>102</v>
      </c>
      <c r="U86" s="213" t="s">
        <v>102</v>
      </c>
      <c r="V86" s="213" t="s">
        <v>102</v>
      </c>
      <c r="W86" s="213" t="s">
        <v>102</v>
      </c>
      <c r="X86" s="213" t="s">
        <v>102</v>
      </c>
      <c r="Y86" s="213" t="s">
        <v>102</v>
      </c>
      <c r="Z86" s="213" t="s">
        <v>102</v>
      </c>
      <c r="AA86" s="213" t="s">
        <v>102</v>
      </c>
      <c r="AB86" s="213" t="s">
        <v>102</v>
      </c>
      <c r="AC86" s="213" t="s">
        <v>102</v>
      </c>
      <c r="AD86" s="213" t="s">
        <v>102</v>
      </c>
      <c r="AE86" s="213" t="s">
        <v>102</v>
      </c>
      <c r="AF86" s="213" t="s">
        <v>102</v>
      </c>
      <c r="AG86" s="213" t="s">
        <v>102</v>
      </c>
      <c r="AH86" s="213" t="s">
        <v>102</v>
      </c>
      <c r="AI86" s="213" t="s">
        <v>102</v>
      </c>
      <c r="AJ86" s="213" t="s">
        <v>102</v>
      </c>
      <c r="AK86" s="213" t="s">
        <v>102</v>
      </c>
      <c r="AL86" s="213" t="s">
        <v>102</v>
      </c>
      <c r="AM86" s="213" t="s">
        <v>102</v>
      </c>
      <c r="AN86" s="213" t="s">
        <v>102</v>
      </c>
      <c r="AO86" s="213" t="s">
        <v>102</v>
      </c>
      <c r="AP86" s="213" t="str">
        <f t="shared" si="17"/>
        <v/>
      </c>
      <c r="AQ86" s="213" t="str">
        <f t="shared" si="18"/>
        <v/>
      </c>
      <c r="AR86" s="213" t="str">
        <f t="shared" si="19"/>
        <v/>
      </c>
      <c r="AS86" s="213" t="s">
        <v>102</v>
      </c>
      <c r="AT86" s="215" t="s">
        <v>102</v>
      </c>
      <c r="AU86" s="213" t="s">
        <v>102</v>
      </c>
      <c r="AV86" s="213" t="s">
        <v>102</v>
      </c>
      <c r="AW86" s="213" t="s">
        <v>102</v>
      </c>
      <c r="AX86" s="213" t="s">
        <v>102</v>
      </c>
      <c r="AY86" s="213" t="s">
        <v>102</v>
      </c>
      <c r="AZ86" s="214" t="str">
        <f t="shared" si="20"/>
        <v/>
      </c>
      <c r="BA86" s="214" t="s">
        <v>102</v>
      </c>
      <c r="BB86" s="213" t="s">
        <v>102</v>
      </c>
      <c r="BC86" s="215" t="str">
        <f t="shared" si="15"/>
        <v/>
      </c>
      <c r="BD86" s="215" t="s">
        <v>102</v>
      </c>
      <c r="BE86" s="214" t="s">
        <v>102</v>
      </c>
      <c r="BF86" s="213" t="s">
        <v>102</v>
      </c>
      <c r="BG86" s="213" t="str">
        <f t="shared" si="16"/>
        <v/>
      </c>
      <c r="BH86" s="218"/>
      <c r="BI86" s="218"/>
      <c r="BJ86" s="218"/>
      <c r="BK86" s="218"/>
      <c r="BL86" s="218"/>
      <c r="BM86" s="218"/>
      <c r="BN86" s="218"/>
      <c r="BO86" s="218"/>
      <c r="BP86" s="218"/>
    </row>
    <row r="87" spans="1:68">
      <c r="A87" s="205">
        <v>59</v>
      </c>
      <c r="B87" s="217" t="s">
        <v>102</v>
      </c>
      <c r="C87" s="217" t="s">
        <v>102</v>
      </c>
      <c r="D87" s="216" t="s">
        <v>102</v>
      </c>
      <c r="E87" s="213" t="s">
        <v>102</v>
      </c>
      <c r="F87" s="213" t="s">
        <v>102</v>
      </c>
      <c r="G87" s="213" t="s">
        <v>102</v>
      </c>
      <c r="H87" s="213" t="s">
        <v>102</v>
      </c>
      <c r="I87" s="213" t="s">
        <v>102</v>
      </c>
      <c r="J87" s="213" t="s">
        <v>102</v>
      </c>
      <c r="K87" s="213" t="s">
        <v>102</v>
      </c>
      <c r="L87" s="213" t="s">
        <v>102</v>
      </c>
      <c r="M87" s="213" t="s">
        <v>102</v>
      </c>
      <c r="N87" s="213" t="s">
        <v>102</v>
      </c>
      <c r="O87" s="213" t="s">
        <v>102</v>
      </c>
      <c r="P87" s="213" t="s">
        <v>102</v>
      </c>
      <c r="Q87" s="213" t="s">
        <v>102</v>
      </c>
      <c r="R87" s="213" t="s">
        <v>102</v>
      </c>
      <c r="S87" s="213" t="s">
        <v>102</v>
      </c>
      <c r="T87" s="213" t="s">
        <v>102</v>
      </c>
      <c r="U87" s="213" t="s">
        <v>102</v>
      </c>
      <c r="V87" s="213" t="s">
        <v>102</v>
      </c>
      <c r="W87" s="213" t="s">
        <v>102</v>
      </c>
      <c r="X87" s="213" t="s">
        <v>102</v>
      </c>
      <c r="Y87" s="213" t="s">
        <v>102</v>
      </c>
      <c r="Z87" s="213" t="s">
        <v>102</v>
      </c>
      <c r="AA87" s="213" t="s">
        <v>102</v>
      </c>
      <c r="AB87" s="213" t="s">
        <v>102</v>
      </c>
      <c r="AC87" s="213" t="s">
        <v>102</v>
      </c>
      <c r="AD87" s="213" t="s">
        <v>102</v>
      </c>
      <c r="AE87" s="213" t="s">
        <v>102</v>
      </c>
      <c r="AF87" s="213" t="s">
        <v>102</v>
      </c>
      <c r="AG87" s="213" t="s">
        <v>102</v>
      </c>
      <c r="AH87" s="213" t="s">
        <v>102</v>
      </c>
      <c r="AI87" s="213" t="s">
        <v>102</v>
      </c>
      <c r="AJ87" s="213" t="s">
        <v>102</v>
      </c>
      <c r="AK87" s="213" t="s">
        <v>102</v>
      </c>
      <c r="AL87" s="213" t="s">
        <v>102</v>
      </c>
      <c r="AM87" s="213" t="s">
        <v>102</v>
      </c>
      <c r="AN87" s="213" t="s">
        <v>102</v>
      </c>
      <c r="AO87" s="213" t="s">
        <v>102</v>
      </c>
      <c r="AP87" s="213" t="str">
        <f t="shared" si="17"/>
        <v/>
      </c>
      <c r="AQ87" s="213" t="str">
        <f t="shared" si="18"/>
        <v/>
      </c>
      <c r="AR87" s="213" t="str">
        <f t="shared" si="19"/>
        <v/>
      </c>
      <c r="AS87" s="213" t="s">
        <v>102</v>
      </c>
      <c r="AT87" s="215" t="s">
        <v>102</v>
      </c>
      <c r="AU87" s="213" t="s">
        <v>102</v>
      </c>
      <c r="AV87" s="213" t="s">
        <v>102</v>
      </c>
      <c r="AW87" s="213" t="s">
        <v>102</v>
      </c>
      <c r="AX87" s="213" t="s">
        <v>102</v>
      </c>
      <c r="AY87" s="213" t="s">
        <v>102</v>
      </c>
      <c r="AZ87" s="214" t="str">
        <f t="shared" si="20"/>
        <v/>
      </c>
      <c r="BA87" s="214" t="s">
        <v>102</v>
      </c>
      <c r="BB87" s="213" t="s">
        <v>102</v>
      </c>
      <c r="BC87" s="215" t="str">
        <f t="shared" si="15"/>
        <v/>
      </c>
      <c r="BD87" s="215" t="s">
        <v>102</v>
      </c>
      <c r="BE87" s="214" t="s">
        <v>102</v>
      </c>
      <c r="BF87" s="213" t="s">
        <v>102</v>
      </c>
      <c r="BG87" s="213" t="str">
        <f t="shared" si="16"/>
        <v/>
      </c>
      <c r="BH87" s="218"/>
      <c r="BI87" s="218"/>
      <c r="BJ87" s="218"/>
      <c r="BK87" s="218"/>
      <c r="BL87" s="218"/>
      <c r="BM87" s="218"/>
      <c r="BN87" s="218"/>
      <c r="BO87" s="218"/>
      <c r="BP87" s="218"/>
    </row>
    <row r="88" spans="1:68">
      <c r="A88" s="205">
        <v>59</v>
      </c>
      <c r="B88" s="217" t="s">
        <v>102</v>
      </c>
      <c r="C88" s="217" t="s">
        <v>102</v>
      </c>
      <c r="D88" s="216" t="s">
        <v>102</v>
      </c>
      <c r="E88" s="213" t="s">
        <v>102</v>
      </c>
      <c r="F88" s="213" t="s">
        <v>102</v>
      </c>
      <c r="G88" s="213" t="s">
        <v>102</v>
      </c>
      <c r="H88" s="213" t="s">
        <v>102</v>
      </c>
      <c r="I88" s="213" t="s">
        <v>102</v>
      </c>
      <c r="J88" s="213" t="s">
        <v>102</v>
      </c>
      <c r="K88" s="213" t="s">
        <v>102</v>
      </c>
      <c r="L88" s="213" t="s">
        <v>102</v>
      </c>
      <c r="M88" s="213" t="s">
        <v>102</v>
      </c>
      <c r="N88" s="213" t="s">
        <v>102</v>
      </c>
      <c r="O88" s="213" t="s">
        <v>102</v>
      </c>
      <c r="P88" s="213" t="s">
        <v>102</v>
      </c>
      <c r="Q88" s="213" t="s">
        <v>102</v>
      </c>
      <c r="R88" s="213" t="s">
        <v>102</v>
      </c>
      <c r="S88" s="213" t="s">
        <v>102</v>
      </c>
      <c r="T88" s="213" t="s">
        <v>102</v>
      </c>
      <c r="U88" s="213" t="s">
        <v>102</v>
      </c>
      <c r="V88" s="213" t="s">
        <v>102</v>
      </c>
      <c r="W88" s="213" t="s">
        <v>102</v>
      </c>
      <c r="X88" s="213" t="s">
        <v>102</v>
      </c>
      <c r="Y88" s="213" t="s">
        <v>102</v>
      </c>
      <c r="Z88" s="213" t="s">
        <v>102</v>
      </c>
      <c r="AA88" s="213" t="s">
        <v>102</v>
      </c>
      <c r="AB88" s="213" t="s">
        <v>102</v>
      </c>
      <c r="AC88" s="213" t="s">
        <v>102</v>
      </c>
      <c r="AD88" s="213" t="s">
        <v>102</v>
      </c>
      <c r="AE88" s="213" t="s">
        <v>102</v>
      </c>
      <c r="AF88" s="213" t="s">
        <v>102</v>
      </c>
      <c r="AG88" s="213" t="s">
        <v>102</v>
      </c>
      <c r="AH88" s="213" t="s">
        <v>102</v>
      </c>
      <c r="AI88" s="213" t="s">
        <v>102</v>
      </c>
      <c r="AJ88" s="213" t="s">
        <v>102</v>
      </c>
      <c r="AK88" s="213" t="s">
        <v>102</v>
      </c>
      <c r="AL88" s="213" t="s">
        <v>102</v>
      </c>
      <c r="AM88" s="213" t="s">
        <v>102</v>
      </c>
      <c r="AN88" s="213" t="s">
        <v>102</v>
      </c>
      <c r="AO88" s="213" t="s">
        <v>102</v>
      </c>
      <c r="AP88" s="213" t="str">
        <f t="shared" si="17"/>
        <v/>
      </c>
      <c r="AQ88" s="213" t="str">
        <f t="shared" si="18"/>
        <v/>
      </c>
      <c r="AR88" s="213" t="str">
        <f t="shared" si="19"/>
        <v/>
      </c>
      <c r="AS88" s="213" t="s">
        <v>102</v>
      </c>
      <c r="AT88" s="215" t="s">
        <v>102</v>
      </c>
      <c r="AU88" s="213" t="s">
        <v>102</v>
      </c>
      <c r="AV88" s="213" t="s">
        <v>102</v>
      </c>
      <c r="AW88" s="213" t="s">
        <v>102</v>
      </c>
      <c r="AX88" s="213" t="s">
        <v>102</v>
      </c>
      <c r="AY88" s="213" t="s">
        <v>102</v>
      </c>
      <c r="AZ88" s="214" t="str">
        <f t="shared" si="20"/>
        <v/>
      </c>
      <c r="BA88" s="214" t="s">
        <v>102</v>
      </c>
      <c r="BB88" s="213" t="s">
        <v>102</v>
      </c>
      <c r="BC88" s="215" t="str">
        <f t="shared" si="15"/>
        <v/>
      </c>
      <c r="BD88" s="215" t="s">
        <v>102</v>
      </c>
      <c r="BE88" s="214" t="s">
        <v>102</v>
      </c>
      <c r="BF88" s="213" t="s">
        <v>102</v>
      </c>
      <c r="BG88" s="213" t="str">
        <f t="shared" si="16"/>
        <v/>
      </c>
      <c r="BH88" s="218"/>
      <c r="BI88" s="218"/>
      <c r="BJ88" s="218"/>
      <c r="BK88" s="218"/>
      <c r="BL88" s="218"/>
      <c r="BM88" s="218"/>
      <c r="BN88" s="218"/>
      <c r="BO88" s="218"/>
      <c r="BP88" s="218"/>
    </row>
    <row r="89" spans="1:68">
      <c r="A89" s="205">
        <v>59</v>
      </c>
      <c r="B89" s="217" t="s">
        <v>102</v>
      </c>
      <c r="C89" s="217" t="s">
        <v>102</v>
      </c>
      <c r="D89" s="216" t="s">
        <v>102</v>
      </c>
      <c r="E89" s="213" t="s">
        <v>102</v>
      </c>
      <c r="F89" s="213" t="s">
        <v>102</v>
      </c>
      <c r="G89" s="213" t="s">
        <v>102</v>
      </c>
      <c r="H89" s="213" t="s">
        <v>102</v>
      </c>
      <c r="I89" s="213" t="s">
        <v>102</v>
      </c>
      <c r="J89" s="213" t="s">
        <v>102</v>
      </c>
      <c r="K89" s="213" t="s">
        <v>102</v>
      </c>
      <c r="L89" s="213" t="s">
        <v>102</v>
      </c>
      <c r="M89" s="213" t="s">
        <v>102</v>
      </c>
      <c r="N89" s="213" t="s">
        <v>102</v>
      </c>
      <c r="O89" s="213" t="s">
        <v>102</v>
      </c>
      <c r="P89" s="213" t="s">
        <v>102</v>
      </c>
      <c r="Q89" s="213" t="s">
        <v>102</v>
      </c>
      <c r="R89" s="213" t="s">
        <v>102</v>
      </c>
      <c r="S89" s="213" t="s">
        <v>102</v>
      </c>
      <c r="T89" s="213" t="s">
        <v>102</v>
      </c>
      <c r="U89" s="213" t="s">
        <v>102</v>
      </c>
      <c r="V89" s="213" t="s">
        <v>102</v>
      </c>
      <c r="W89" s="213" t="s">
        <v>102</v>
      </c>
      <c r="X89" s="213" t="s">
        <v>102</v>
      </c>
      <c r="Y89" s="213" t="s">
        <v>102</v>
      </c>
      <c r="Z89" s="213" t="s">
        <v>102</v>
      </c>
      <c r="AA89" s="213" t="s">
        <v>102</v>
      </c>
      <c r="AB89" s="213" t="s">
        <v>102</v>
      </c>
      <c r="AC89" s="213" t="s">
        <v>102</v>
      </c>
      <c r="AD89" s="213" t="s">
        <v>102</v>
      </c>
      <c r="AE89" s="213" t="s">
        <v>102</v>
      </c>
      <c r="AF89" s="213" t="s">
        <v>102</v>
      </c>
      <c r="AG89" s="213" t="s">
        <v>102</v>
      </c>
      <c r="AH89" s="213" t="s">
        <v>102</v>
      </c>
      <c r="AI89" s="213" t="s">
        <v>102</v>
      </c>
      <c r="AJ89" s="213" t="s">
        <v>102</v>
      </c>
      <c r="AK89" s="213" t="s">
        <v>102</v>
      </c>
      <c r="AL89" s="213" t="s">
        <v>102</v>
      </c>
      <c r="AM89" s="213" t="s">
        <v>102</v>
      </c>
      <c r="AN89" s="213" t="s">
        <v>102</v>
      </c>
      <c r="AO89" s="213" t="s">
        <v>102</v>
      </c>
      <c r="AP89" s="213" t="str">
        <f t="shared" si="17"/>
        <v/>
      </c>
      <c r="AQ89" s="213" t="str">
        <f t="shared" si="18"/>
        <v/>
      </c>
      <c r="AR89" s="213" t="str">
        <f t="shared" si="19"/>
        <v/>
      </c>
      <c r="AS89" s="213" t="s">
        <v>102</v>
      </c>
      <c r="AT89" s="215" t="s">
        <v>102</v>
      </c>
      <c r="AU89" s="213" t="s">
        <v>102</v>
      </c>
      <c r="AV89" s="213" t="s">
        <v>102</v>
      </c>
      <c r="AW89" s="213" t="s">
        <v>102</v>
      </c>
      <c r="AX89" s="213" t="s">
        <v>102</v>
      </c>
      <c r="AY89" s="213" t="s">
        <v>102</v>
      </c>
      <c r="AZ89" s="214" t="str">
        <f t="shared" si="20"/>
        <v/>
      </c>
      <c r="BA89" s="214" t="s">
        <v>102</v>
      </c>
      <c r="BB89" s="213" t="s">
        <v>102</v>
      </c>
      <c r="BC89" s="215" t="str">
        <f t="shared" si="15"/>
        <v/>
      </c>
      <c r="BD89" s="215" t="s">
        <v>102</v>
      </c>
      <c r="BE89" s="214" t="s">
        <v>102</v>
      </c>
      <c r="BF89" s="213" t="s">
        <v>102</v>
      </c>
      <c r="BG89" s="213" t="str">
        <f t="shared" si="16"/>
        <v/>
      </c>
      <c r="BH89" s="218"/>
      <c r="BI89" s="218"/>
      <c r="BJ89" s="218"/>
      <c r="BK89" s="218"/>
      <c r="BL89" s="218"/>
      <c r="BM89" s="218"/>
      <c r="BN89" s="218"/>
      <c r="BO89" s="218"/>
      <c r="BP89" s="218"/>
    </row>
    <row r="90" spans="1:68">
      <c r="A90" s="205">
        <v>59</v>
      </c>
      <c r="B90" s="217" t="s">
        <v>102</v>
      </c>
      <c r="C90" s="217" t="s">
        <v>102</v>
      </c>
      <c r="D90" s="216" t="s">
        <v>102</v>
      </c>
      <c r="E90" s="213" t="s">
        <v>102</v>
      </c>
      <c r="F90" s="213" t="s">
        <v>102</v>
      </c>
      <c r="G90" s="213" t="s">
        <v>102</v>
      </c>
      <c r="H90" s="213" t="s">
        <v>102</v>
      </c>
      <c r="I90" s="213" t="s">
        <v>102</v>
      </c>
      <c r="J90" s="213" t="s">
        <v>102</v>
      </c>
      <c r="K90" s="213" t="s">
        <v>102</v>
      </c>
      <c r="L90" s="213" t="s">
        <v>102</v>
      </c>
      <c r="M90" s="213" t="s">
        <v>102</v>
      </c>
      <c r="N90" s="213" t="s">
        <v>102</v>
      </c>
      <c r="O90" s="213" t="s">
        <v>102</v>
      </c>
      <c r="P90" s="213" t="s">
        <v>102</v>
      </c>
      <c r="Q90" s="213" t="s">
        <v>102</v>
      </c>
      <c r="R90" s="213" t="s">
        <v>102</v>
      </c>
      <c r="S90" s="213" t="s">
        <v>102</v>
      </c>
      <c r="T90" s="213" t="s">
        <v>102</v>
      </c>
      <c r="U90" s="213" t="s">
        <v>102</v>
      </c>
      <c r="V90" s="213" t="s">
        <v>102</v>
      </c>
      <c r="W90" s="213" t="s">
        <v>102</v>
      </c>
      <c r="X90" s="213" t="s">
        <v>102</v>
      </c>
      <c r="Y90" s="213" t="s">
        <v>102</v>
      </c>
      <c r="Z90" s="213" t="s">
        <v>102</v>
      </c>
      <c r="AA90" s="213" t="s">
        <v>102</v>
      </c>
      <c r="AB90" s="213" t="s">
        <v>102</v>
      </c>
      <c r="AC90" s="213" t="s">
        <v>102</v>
      </c>
      <c r="AD90" s="213" t="s">
        <v>102</v>
      </c>
      <c r="AE90" s="213" t="s">
        <v>102</v>
      </c>
      <c r="AF90" s="213" t="s">
        <v>102</v>
      </c>
      <c r="AG90" s="213" t="s">
        <v>102</v>
      </c>
      <c r="AH90" s="213" t="s">
        <v>102</v>
      </c>
      <c r="AI90" s="213" t="s">
        <v>102</v>
      </c>
      <c r="AJ90" s="213" t="s">
        <v>102</v>
      </c>
      <c r="AK90" s="213" t="s">
        <v>102</v>
      </c>
      <c r="AL90" s="213" t="s">
        <v>102</v>
      </c>
      <c r="AM90" s="213" t="s">
        <v>102</v>
      </c>
      <c r="AN90" s="213" t="s">
        <v>102</v>
      </c>
      <c r="AO90" s="213" t="s">
        <v>102</v>
      </c>
      <c r="AP90" s="213" t="str">
        <f t="shared" si="17"/>
        <v/>
      </c>
      <c r="AQ90" s="213" t="str">
        <f t="shared" si="18"/>
        <v/>
      </c>
      <c r="AR90" s="213" t="str">
        <f t="shared" si="19"/>
        <v/>
      </c>
      <c r="AS90" s="213" t="s">
        <v>102</v>
      </c>
      <c r="AT90" s="215" t="s">
        <v>102</v>
      </c>
      <c r="AU90" s="213" t="s">
        <v>102</v>
      </c>
      <c r="AV90" s="213" t="s">
        <v>102</v>
      </c>
      <c r="AW90" s="213" t="s">
        <v>102</v>
      </c>
      <c r="AX90" s="213" t="s">
        <v>102</v>
      </c>
      <c r="AY90" s="213" t="s">
        <v>102</v>
      </c>
      <c r="AZ90" s="214" t="str">
        <f t="shared" si="20"/>
        <v/>
      </c>
      <c r="BA90" s="214" t="s">
        <v>102</v>
      </c>
      <c r="BB90" s="213" t="s">
        <v>102</v>
      </c>
      <c r="BC90" s="215" t="str">
        <f t="shared" si="15"/>
        <v/>
      </c>
      <c r="BD90" s="215" t="s">
        <v>102</v>
      </c>
      <c r="BE90" s="214" t="s">
        <v>102</v>
      </c>
      <c r="BF90" s="213" t="s">
        <v>102</v>
      </c>
      <c r="BG90" s="213" t="str">
        <f t="shared" si="16"/>
        <v/>
      </c>
      <c r="BH90" s="218"/>
      <c r="BI90" s="218"/>
      <c r="BJ90" s="218"/>
      <c r="BK90" s="218"/>
      <c r="BL90" s="218"/>
      <c r="BM90" s="218"/>
      <c r="BN90" s="218"/>
      <c r="BO90" s="218"/>
      <c r="BP90" s="218"/>
    </row>
    <row r="91" spans="1:68">
      <c r="A91" s="205">
        <v>59</v>
      </c>
      <c r="B91" s="217" t="s">
        <v>102</v>
      </c>
      <c r="C91" s="217" t="s">
        <v>102</v>
      </c>
      <c r="D91" s="216" t="s">
        <v>102</v>
      </c>
      <c r="E91" s="213" t="s">
        <v>102</v>
      </c>
      <c r="F91" s="213" t="s">
        <v>102</v>
      </c>
      <c r="G91" s="213" t="s">
        <v>102</v>
      </c>
      <c r="H91" s="213" t="s">
        <v>102</v>
      </c>
      <c r="I91" s="213" t="s">
        <v>102</v>
      </c>
      <c r="J91" s="213" t="s">
        <v>102</v>
      </c>
      <c r="K91" s="213" t="s">
        <v>102</v>
      </c>
      <c r="L91" s="213" t="s">
        <v>102</v>
      </c>
      <c r="M91" s="213" t="s">
        <v>102</v>
      </c>
      <c r="N91" s="213" t="s">
        <v>102</v>
      </c>
      <c r="O91" s="213" t="s">
        <v>102</v>
      </c>
      <c r="P91" s="213" t="s">
        <v>102</v>
      </c>
      <c r="Q91" s="213" t="s">
        <v>102</v>
      </c>
      <c r="R91" s="213" t="s">
        <v>102</v>
      </c>
      <c r="S91" s="213" t="s">
        <v>102</v>
      </c>
      <c r="T91" s="213" t="s">
        <v>102</v>
      </c>
      <c r="U91" s="213" t="s">
        <v>102</v>
      </c>
      <c r="V91" s="213" t="s">
        <v>102</v>
      </c>
      <c r="W91" s="213" t="s">
        <v>102</v>
      </c>
      <c r="X91" s="213" t="s">
        <v>102</v>
      </c>
      <c r="Y91" s="213" t="s">
        <v>102</v>
      </c>
      <c r="Z91" s="213" t="s">
        <v>102</v>
      </c>
      <c r="AA91" s="213" t="s">
        <v>102</v>
      </c>
      <c r="AB91" s="213" t="s">
        <v>102</v>
      </c>
      <c r="AC91" s="213" t="s">
        <v>102</v>
      </c>
      <c r="AD91" s="213" t="s">
        <v>102</v>
      </c>
      <c r="AE91" s="213" t="s">
        <v>102</v>
      </c>
      <c r="AF91" s="213" t="s">
        <v>102</v>
      </c>
      <c r="AG91" s="213" t="s">
        <v>102</v>
      </c>
      <c r="AH91" s="213" t="s">
        <v>102</v>
      </c>
      <c r="AI91" s="213" t="s">
        <v>102</v>
      </c>
      <c r="AJ91" s="213" t="s">
        <v>102</v>
      </c>
      <c r="AK91" s="213" t="s">
        <v>102</v>
      </c>
      <c r="AL91" s="213" t="s">
        <v>102</v>
      </c>
      <c r="AM91" s="213" t="s">
        <v>102</v>
      </c>
      <c r="AN91" s="213" t="s">
        <v>102</v>
      </c>
      <c r="AO91" s="213" t="s">
        <v>102</v>
      </c>
      <c r="AP91" s="213" t="str">
        <f t="shared" si="17"/>
        <v/>
      </c>
      <c r="AQ91" s="213" t="str">
        <f t="shared" si="18"/>
        <v/>
      </c>
      <c r="AR91" s="213" t="str">
        <f t="shared" si="19"/>
        <v/>
      </c>
      <c r="AS91" s="213" t="s">
        <v>102</v>
      </c>
      <c r="AT91" s="215" t="s">
        <v>102</v>
      </c>
      <c r="AU91" s="213" t="s">
        <v>102</v>
      </c>
      <c r="AV91" s="213" t="s">
        <v>102</v>
      </c>
      <c r="AW91" s="213" t="s">
        <v>102</v>
      </c>
      <c r="AX91" s="213" t="s">
        <v>102</v>
      </c>
      <c r="AY91" s="213" t="s">
        <v>102</v>
      </c>
      <c r="AZ91" s="214" t="str">
        <f t="shared" si="20"/>
        <v/>
      </c>
      <c r="BA91" s="214" t="s">
        <v>102</v>
      </c>
      <c r="BB91" s="213" t="s">
        <v>102</v>
      </c>
      <c r="BC91" s="215" t="str">
        <f t="shared" si="15"/>
        <v/>
      </c>
      <c r="BD91" s="215" t="s">
        <v>102</v>
      </c>
      <c r="BE91" s="214" t="s">
        <v>102</v>
      </c>
      <c r="BF91" s="213" t="s">
        <v>102</v>
      </c>
      <c r="BG91" s="213" t="str">
        <f t="shared" si="16"/>
        <v/>
      </c>
      <c r="BH91" s="218"/>
      <c r="BI91" s="218"/>
      <c r="BJ91" s="218"/>
      <c r="BK91" s="218"/>
      <c r="BL91" s="218"/>
      <c r="BM91" s="218"/>
      <c r="BN91" s="218"/>
      <c r="BO91" s="218"/>
      <c r="BP91" s="218"/>
    </row>
    <row r="92" spans="1:68">
      <c r="A92" s="205">
        <v>59</v>
      </c>
      <c r="B92" s="217" t="s">
        <v>102</v>
      </c>
      <c r="C92" s="217" t="s">
        <v>102</v>
      </c>
      <c r="D92" s="216" t="s">
        <v>102</v>
      </c>
      <c r="E92" s="213" t="s">
        <v>102</v>
      </c>
      <c r="F92" s="213" t="s">
        <v>102</v>
      </c>
      <c r="G92" s="213" t="s">
        <v>102</v>
      </c>
      <c r="H92" s="213" t="s">
        <v>102</v>
      </c>
      <c r="I92" s="213" t="s">
        <v>102</v>
      </c>
      <c r="J92" s="213" t="s">
        <v>102</v>
      </c>
      <c r="K92" s="213" t="s">
        <v>102</v>
      </c>
      <c r="L92" s="213" t="s">
        <v>102</v>
      </c>
      <c r="M92" s="213" t="s">
        <v>102</v>
      </c>
      <c r="N92" s="213" t="s">
        <v>102</v>
      </c>
      <c r="O92" s="213" t="s">
        <v>102</v>
      </c>
      <c r="P92" s="213" t="s">
        <v>102</v>
      </c>
      <c r="Q92" s="213" t="s">
        <v>102</v>
      </c>
      <c r="R92" s="213" t="s">
        <v>102</v>
      </c>
      <c r="S92" s="213" t="s">
        <v>102</v>
      </c>
      <c r="T92" s="213" t="s">
        <v>102</v>
      </c>
      <c r="U92" s="213" t="s">
        <v>102</v>
      </c>
      <c r="V92" s="213" t="s">
        <v>102</v>
      </c>
      <c r="W92" s="213" t="s">
        <v>102</v>
      </c>
      <c r="X92" s="213" t="s">
        <v>102</v>
      </c>
      <c r="Y92" s="213" t="s">
        <v>102</v>
      </c>
      <c r="Z92" s="213" t="s">
        <v>102</v>
      </c>
      <c r="AA92" s="213" t="s">
        <v>102</v>
      </c>
      <c r="AB92" s="213" t="s">
        <v>102</v>
      </c>
      <c r="AC92" s="213" t="s">
        <v>102</v>
      </c>
      <c r="AD92" s="213" t="s">
        <v>102</v>
      </c>
      <c r="AE92" s="213" t="s">
        <v>102</v>
      </c>
      <c r="AF92" s="213" t="s">
        <v>102</v>
      </c>
      <c r="AG92" s="213" t="s">
        <v>102</v>
      </c>
      <c r="AH92" s="213" t="s">
        <v>102</v>
      </c>
      <c r="AI92" s="213" t="s">
        <v>102</v>
      </c>
      <c r="AJ92" s="213" t="s">
        <v>102</v>
      </c>
      <c r="AK92" s="213" t="s">
        <v>102</v>
      </c>
      <c r="AL92" s="213" t="s">
        <v>102</v>
      </c>
      <c r="AM92" s="213" t="s">
        <v>102</v>
      </c>
      <c r="AN92" s="213" t="s">
        <v>102</v>
      </c>
      <c r="AO92" s="213" t="s">
        <v>102</v>
      </c>
      <c r="AP92" s="213" t="str">
        <f t="shared" si="17"/>
        <v/>
      </c>
      <c r="AQ92" s="213" t="str">
        <f t="shared" si="18"/>
        <v/>
      </c>
      <c r="AR92" s="213" t="str">
        <f t="shared" si="19"/>
        <v/>
      </c>
      <c r="AS92" s="213" t="s">
        <v>102</v>
      </c>
      <c r="AT92" s="215" t="s">
        <v>102</v>
      </c>
      <c r="AU92" s="213" t="s">
        <v>102</v>
      </c>
      <c r="AV92" s="213" t="s">
        <v>102</v>
      </c>
      <c r="AW92" s="213" t="s">
        <v>102</v>
      </c>
      <c r="AX92" s="213" t="s">
        <v>102</v>
      </c>
      <c r="AY92" s="213" t="s">
        <v>102</v>
      </c>
      <c r="AZ92" s="214" t="str">
        <f t="shared" si="20"/>
        <v/>
      </c>
      <c r="BA92" s="214" t="s">
        <v>102</v>
      </c>
      <c r="BB92" s="213" t="s">
        <v>102</v>
      </c>
      <c r="BC92" s="215" t="str">
        <f t="shared" si="15"/>
        <v/>
      </c>
      <c r="BD92" s="215" t="s">
        <v>102</v>
      </c>
      <c r="BE92" s="214" t="s">
        <v>102</v>
      </c>
      <c r="BF92" s="213" t="s">
        <v>102</v>
      </c>
      <c r="BG92" s="213" t="str">
        <f t="shared" si="16"/>
        <v/>
      </c>
      <c r="BH92" s="218"/>
      <c r="BI92" s="218"/>
      <c r="BJ92" s="218"/>
      <c r="BK92" s="218"/>
      <c r="BL92" s="218"/>
      <c r="BM92" s="218"/>
      <c r="BN92" s="218"/>
      <c r="BO92" s="218"/>
      <c r="BP92" s="218"/>
    </row>
    <row r="93" spans="1:68">
      <c r="A93" s="205">
        <v>59</v>
      </c>
      <c r="B93" s="217" t="s">
        <v>102</v>
      </c>
      <c r="C93" s="217" t="s">
        <v>102</v>
      </c>
      <c r="D93" s="216" t="s">
        <v>102</v>
      </c>
      <c r="E93" s="213" t="s">
        <v>102</v>
      </c>
      <c r="F93" s="213" t="s">
        <v>102</v>
      </c>
      <c r="G93" s="213" t="s">
        <v>102</v>
      </c>
      <c r="H93" s="213" t="s">
        <v>102</v>
      </c>
      <c r="I93" s="213" t="s">
        <v>102</v>
      </c>
      <c r="J93" s="213" t="s">
        <v>102</v>
      </c>
      <c r="K93" s="213" t="s">
        <v>102</v>
      </c>
      <c r="L93" s="213" t="s">
        <v>102</v>
      </c>
      <c r="M93" s="213" t="s">
        <v>102</v>
      </c>
      <c r="N93" s="213" t="s">
        <v>102</v>
      </c>
      <c r="O93" s="213" t="s">
        <v>102</v>
      </c>
      <c r="P93" s="213" t="s">
        <v>102</v>
      </c>
      <c r="Q93" s="213" t="s">
        <v>102</v>
      </c>
      <c r="R93" s="213" t="s">
        <v>102</v>
      </c>
      <c r="S93" s="213" t="s">
        <v>102</v>
      </c>
      <c r="T93" s="213" t="s">
        <v>102</v>
      </c>
      <c r="U93" s="213" t="s">
        <v>102</v>
      </c>
      <c r="V93" s="213" t="s">
        <v>102</v>
      </c>
      <c r="W93" s="213" t="s">
        <v>102</v>
      </c>
      <c r="X93" s="213" t="s">
        <v>102</v>
      </c>
      <c r="Y93" s="213" t="s">
        <v>102</v>
      </c>
      <c r="Z93" s="213" t="s">
        <v>102</v>
      </c>
      <c r="AA93" s="213" t="s">
        <v>102</v>
      </c>
      <c r="AB93" s="213" t="s">
        <v>102</v>
      </c>
      <c r="AC93" s="213" t="s">
        <v>102</v>
      </c>
      <c r="AD93" s="213" t="s">
        <v>102</v>
      </c>
      <c r="AE93" s="213" t="s">
        <v>102</v>
      </c>
      <c r="AF93" s="213" t="s">
        <v>102</v>
      </c>
      <c r="AG93" s="213" t="s">
        <v>102</v>
      </c>
      <c r="AH93" s="213" t="s">
        <v>102</v>
      </c>
      <c r="AI93" s="213" t="s">
        <v>102</v>
      </c>
      <c r="AJ93" s="213" t="s">
        <v>102</v>
      </c>
      <c r="AK93" s="213" t="s">
        <v>102</v>
      </c>
      <c r="AL93" s="213" t="s">
        <v>102</v>
      </c>
      <c r="AM93" s="213" t="s">
        <v>102</v>
      </c>
      <c r="AN93" s="213" t="s">
        <v>102</v>
      </c>
      <c r="AO93" s="213" t="s">
        <v>102</v>
      </c>
      <c r="AP93" s="213" t="str">
        <f t="shared" si="17"/>
        <v/>
      </c>
      <c r="AQ93" s="213" t="str">
        <f t="shared" si="18"/>
        <v/>
      </c>
      <c r="AR93" s="213" t="str">
        <f t="shared" si="19"/>
        <v/>
      </c>
      <c r="AS93" s="213" t="s">
        <v>102</v>
      </c>
      <c r="AT93" s="215" t="s">
        <v>102</v>
      </c>
      <c r="AU93" s="213" t="s">
        <v>102</v>
      </c>
      <c r="AV93" s="213" t="s">
        <v>102</v>
      </c>
      <c r="AW93" s="213" t="s">
        <v>102</v>
      </c>
      <c r="AX93" s="213" t="s">
        <v>102</v>
      </c>
      <c r="AY93" s="213" t="s">
        <v>102</v>
      </c>
      <c r="AZ93" s="214" t="str">
        <f t="shared" si="20"/>
        <v/>
      </c>
      <c r="BA93" s="214" t="s">
        <v>102</v>
      </c>
      <c r="BB93" s="213" t="s">
        <v>102</v>
      </c>
      <c r="BC93" s="215" t="str">
        <f t="shared" si="15"/>
        <v/>
      </c>
      <c r="BD93" s="215" t="s">
        <v>102</v>
      </c>
      <c r="BE93" s="214" t="s">
        <v>102</v>
      </c>
      <c r="BF93" s="213" t="s">
        <v>102</v>
      </c>
      <c r="BG93" s="213" t="str">
        <f t="shared" si="16"/>
        <v/>
      </c>
      <c r="BH93" s="218"/>
      <c r="BI93" s="218"/>
      <c r="BJ93" s="218"/>
      <c r="BK93" s="218"/>
      <c r="BL93" s="218"/>
      <c r="BM93" s="218"/>
      <c r="BN93" s="218"/>
      <c r="BO93" s="218"/>
      <c r="BP93" s="218"/>
    </row>
    <row r="94" spans="1:68">
      <c r="A94" s="205">
        <v>59</v>
      </c>
      <c r="B94" s="217" t="s">
        <v>102</v>
      </c>
      <c r="C94" s="217" t="s">
        <v>102</v>
      </c>
      <c r="D94" s="216" t="s">
        <v>102</v>
      </c>
      <c r="E94" s="213" t="s">
        <v>102</v>
      </c>
      <c r="F94" s="213" t="s">
        <v>102</v>
      </c>
      <c r="G94" s="213" t="s">
        <v>102</v>
      </c>
      <c r="H94" s="213" t="s">
        <v>102</v>
      </c>
      <c r="I94" s="213" t="s">
        <v>102</v>
      </c>
      <c r="J94" s="213" t="s">
        <v>102</v>
      </c>
      <c r="K94" s="213" t="s">
        <v>102</v>
      </c>
      <c r="L94" s="213" t="s">
        <v>102</v>
      </c>
      <c r="M94" s="213" t="s">
        <v>102</v>
      </c>
      <c r="N94" s="213" t="s">
        <v>102</v>
      </c>
      <c r="O94" s="213" t="s">
        <v>102</v>
      </c>
      <c r="P94" s="213" t="s">
        <v>102</v>
      </c>
      <c r="Q94" s="213" t="s">
        <v>102</v>
      </c>
      <c r="R94" s="213" t="s">
        <v>102</v>
      </c>
      <c r="S94" s="213" t="s">
        <v>102</v>
      </c>
      <c r="T94" s="213" t="s">
        <v>102</v>
      </c>
      <c r="U94" s="213" t="s">
        <v>102</v>
      </c>
      <c r="V94" s="213" t="s">
        <v>102</v>
      </c>
      <c r="W94" s="213" t="s">
        <v>102</v>
      </c>
      <c r="X94" s="213" t="s">
        <v>102</v>
      </c>
      <c r="Y94" s="213" t="s">
        <v>102</v>
      </c>
      <c r="Z94" s="213" t="s">
        <v>102</v>
      </c>
      <c r="AA94" s="213" t="s">
        <v>102</v>
      </c>
      <c r="AB94" s="213" t="s">
        <v>102</v>
      </c>
      <c r="AC94" s="213" t="s">
        <v>102</v>
      </c>
      <c r="AD94" s="213" t="s">
        <v>102</v>
      </c>
      <c r="AE94" s="213" t="s">
        <v>102</v>
      </c>
      <c r="AF94" s="213" t="s">
        <v>102</v>
      </c>
      <c r="AG94" s="213" t="s">
        <v>102</v>
      </c>
      <c r="AH94" s="213" t="s">
        <v>102</v>
      </c>
      <c r="AI94" s="213" t="s">
        <v>102</v>
      </c>
      <c r="AJ94" s="213" t="s">
        <v>102</v>
      </c>
      <c r="AK94" s="213" t="s">
        <v>102</v>
      </c>
      <c r="AL94" s="213" t="s">
        <v>102</v>
      </c>
      <c r="AM94" s="213" t="s">
        <v>102</v>
      </c>
      <c r="AN94" s="213" t="s">
        <v>102</v>
      </c>
      <c r="AO94" s="213" t="s">
        <v>102</v>
      </c>
      <c r="AP94" s="213" t="str">
        <f t="shared" si="17"/>
        <v/>
      </c>
      <c r="AQ94" s="213" t="str">
        <f t="shared" si="18"/>
        <v/>
      </c>
      <c r="AR94" s="213" t="str">
        <f t="shared" si="19"/>
        <v/>
      </c>
      <c r="AS94" s="213" t="s">
        <v>102</v>
      </c>
      <c r="AT94" s="215" t="s">
        <v>102</v>
      </c>
      <c r="AU94" s="213" t="s">
        <v>102</v>
      </c>
      <c r="AV94" s="213" t="s">
        <v>102</v>
      </c>
      <c r="AW94" s="213" t="s">
        <v>102</v>
      </c>
      <c r="AX94" s="213" t="s">
        <v>102</v>
      </c>
      <c r="AY94" s="213" t="s">
        <v>102</v>
      </c>
      <c r="AZ94" s="214" t="str">
        <f t="shared" si="20"/>
        <v/>
      </c>
      <c r="BA94" s="214" t="s">
        <v>102</v>
      </c>
      <c r="BB94" s="213" t="s">
        <v>102</v>
      </c>
      <c r="BC94" s="215" t="str">
        <f t="shared" si="15"/>
        <v/>
      </c>
      <c r="BD94" s="215" t="s">
        <v>102</v>
      </c>
      <c r="BE94" s="214" t="s">
        <v>102</v>
      </c>
      <c r="BF94" s="213" t="s">
        <v>102</v>
      </c>
      <c r="BG94" s="213" t="str">
        <f t="shared" si="16"/>
        <v/>
      </c>
      <c r="BH94" s="218"/>
      <c r="BI94" s="218"/>
      <c r="BJ94" s="218"/>
      <c r="BK94" s="218"/>
      <c r="BL94" s="218"/>
      <c r="BM94" s="218"/>
      <c r="BN94" s="218"/>
      <c r="BO94" s="218"/>
      <c r="BP94" s="218"/>
    </row>
    <row r="95" spans="1:68">
      <c r="A95" s="205">
        <v>59</v>
      </c>
      <c r="B95" s="217" t="s">
        <v>102</v>
      </c>
      <c r="C95" s="217" t="s">
        <v>102</v>
      </c>
      <c r="D95" s="216" t="s">
        <v>102</v>
      </c>
      <c r="E95" s="213" t="s">
        <v>102</v>
      </c>
      <c r="F95" s="213" t="s">
        <v>102</v>
      </c>
      <c r="G95" s="213" t="s">
        <v>102</v>
      </c>
      <c r="H95" s="213" t="s">
        <v>102</v>
      </c>
      <c r="I95" s="213" t="s">
        <v>102</v>
      </c>
      <c r="J95" s="213" t="s">
        <v>102</v>
      </c>
      <c r="K95" s="213" t="s">
        <v>102</v>
      </c>
      <c r="L95" s="213" t="s">
        <v>102</v>
      </c>
      <c r="M95" s="213" t="s">
        <v>102</v>
      </c>
      <c r="N95" s="213" t="s">
        <v>102</v>
      </c>
      <c r="O95" s="213" t="s">
        <v>102</v>
      </c>
      <c r="P95" s="213" t="s">
        <v>102</v>
      </c>
      <c r="Q95" s="213" t="s">
        <v>102</v>
      </c>
      <c r="R95" s="213" t="s">
        <v>102</v>
      </c>
      <c r="S95" s="213" t="s">
        <v>102</v>
      </c>
      <c r="T95" s="213" t="s">
        <v>102</v>
      </c>
      <c r="U95" s="213" t="s">
        <v>102</v>
      </c>
      <c r="V95" s="213" t="s">
        <v>102</v>
      </c>
      <c r="W95" s="213" t="s">
        <v>102</v>
      </c>
      <c r="X95" s="213" t="s">
        <v>102</v>
      </c>
      <c r="Y95" s="213" t="s">
        <v>102</v>
      </c>
      <c r="Z95" s="213" t="s">
        <v>102</v>
      </c>
      <c r="AA95" s="213" t="s">
        <v>102</v>
      </c>
      <c r="AB95" s="213" t="s">
        <v>102</v>
      </c>
      <c r="AC95" s="213" t="s">
        <v>102</v>
      </c>
      <c r="AD95" s="213" t="s">
        <v>102</v>
      </c>
      <c r="AE95" s="213" t="s">
        <v>102</v>
      </c>
      <c r="AF95" s="213" t="s">
        <v>102</v>
      </c>
      <c r="AG95" s="213" t="s">
        <v>102</v>
      </c>
      <c r="AH95" s="213" t="s">
        <v>102</v>
      </c>
      <c r="AI95" s="213" t="s">
        <v>102</v>
      </c>
      <c r="AJ95" s="213" t="s">
        <v>102</v>
      </c>
      <c r="AK95" s="213" t="s">
        <v>102</v>
      </c>
      <c r="AL95" s="213" t="s">
        <v>102</v>
      </c>
      <c r="AM95" s="213" t="s">
        <v>102</v>
      </c>
      <c r="AN95" s="213" t="s">
        <v>102</v>
      </c>
      <c r="AO95" s="213" t="s">
        <v>102</v>
      </c>
      <c r="AP95" s="213" t="str">
        <f t="shared" si="17"/>
        <v/>
      </c>
      <c r="AQ95" s="213" t="str">
        <f t="shared" si="18"/>
        <v/>
      </c>
      <c r="AR95" s="213" t="str">
        <f t="shared" si="19"/>
        <v/>
      </c>
      <c r="AS95" s="213" t="s">
        <v>102</v>
      </c>
      <c r="AT95" s="215" t="s">
        <v>102</v>
      </c>
      <c r="AU95" s="213" t="s">
        <v>102</v>
      </c>
      <c r="AV95" s="213" t="s">
        <v>102</v>
      </c>
      <c r="AW95" s="213" t="s">
        <v>102</v>
      </c>
      <c r="AX95" s="213" t="s">
        <v>102</v>
      </c>
      <c r="AY95" s="213" t="s">
        <v>102</v>
      </c>
      <c r="AZ95" s="214" t="str">
        <f t="shared" si="20"/>
        <v/>
      </c>
      <c r="BA95" s="214" t="s">
        <v>102</v>
      </c>
      <c r="BB95" s="213" t="s">
        <v>102</v>
      </c>
      <c r="BC95" s="215" t="str">
        <f t="shared" si="15"/>
        <v/>
      </c>
      <c r="BD95" s="215" t="s">
        <v>102</v>
      </c>
      <c r="BE95" s="214" t="s">
        <v>102</v>
      </c>
      <c r="BF95" s="213" t="s">
        <v>102</v>
      </c>
      <c r="BG95" s="213" t="str">
        <f t="shared" si="16"/>
        <v/>
      </c>
      <c r="BH95" s="218"/>
      <c r="BI95" s="218"/>
      <c r="BJ95" s="218"/>
      <c r="BK95" s="218"/>
      <c r="BL95" s="218"/>
      <c r="BM95" s="218"/>
      <c r="BN95" s="218"/>
      <c r="BO95" s="218"/>
      <c r="BP95" s="218"/>
    </row>
    <row r="96" spans="1:68">
      <c r="A96" s="205">
        <v>59</v>
      </c>
      <c r="B96" s="217" t="s">
        <v>102</v>
      </c>
      <c r="C96" s="217" t="s">
        <v>102</v>
      </c>
      <c r="D96" s="216" t="s">
        <v>102</v>
      </c>
      <c r="E96" s="213" t="s">
        <v>102</v>
      </c>
      <c r="F96" s="213" t="s">
        <v>102</v>
      </c>
      <c r="G96" s="213" t="s">
        <v>102</v>
      </c>
      <c r="H96" s="213" t="s">
        <v>102</v>
      </c>
      <c r="I96" s="213" t="s">
        <v>102</v>
      </c>
      <c r="J96" s="213" t="s">
        <v>102</v>
      </c>
      <c r="K96" s="213" t="s">
        <v>102</v>
      </c>
      <c r="L96" s="213" t="s">
        <v>102</v>
      </c>
      <c r="M96" s="213" t="s">
        <v>102</v>
      </c>
      <c r="N96" s="213" t="s">
        <v>102</v>
      </c>
      <c r="O96" s="213" t="s">
        <v>102</v>
      </c>
      <c r="P96" s="213" t="s">
        <v>102</v>
      </c>
      <c r="Q96" s="213" t="s">
        <v>102</v>
      </c>
      <c r="R96" s="213" t="s">
        <v>102</v>
      </c>
      <c r="S96" s="213" t="s">
        <v>102</v>
      </c>
      <c r="T96" s="213" t="s">
        <v>102</v>
      </c>
      <c r="U96" s="213" t="s">
        <v>102</v>
      </c>
      <c r="V96" s="213" t="s">
        <v>102</v>
      </c>
      <c r="W96" s="213" t="s">
        <v>102</v>
      </c>
      <c r="X96" s="213" t="s">
        <v>102</v>
      </c>
      <c r="Y96" s="213" t="s">
        <v>102</v>
      </c>
      <c r="Z96" s="213" t="s">
        <v>102</v>
      </c>
      <c r="AA96" s="213" t="s">
        <v>102</v>
      </c>
      <c r="AB96" s="213" t="s">
        <v>102</v>
      </c>
      <c r="AC96" s="213" t="s">
        <v>102</v>
      </c>
      <c r="AD96" s="213" t="s">
        <v>102</v>
      </c>
      <c r="AE96" s="213" t="s">
        <v>102</v>
      </c>
      <c r="AF96" s="213" t="s">
        <v>102</v>
      </c>
      <c r="AG96" s="213" t="s">
        <v>102</v>
      </c>
      <c r="AH96" s="213" t="s">
        <v>102</v>
      </c>
      <c r="AI96" s="213" t="s">
        <v>102</v>
      </c>
      <c r="AJ96" s="213" t="s">
        <v>102</v>
      </c>
      <c r="AK96" s="213" t="s">
        <v>102</v>
      </c>
      <c r="AL96" s="213" t="s">
        <v>102</v>
      </c>
      <c r="AM96" s="213" t="s">
        <v>102</v>
      </c>
      <c r="AN96" s="213" t="s">
        <v>102</v>
      </c>
      <c r="AO96" s="213" t="s">
        <v>102</v>
      </c>
      <c r="AP96" s="213" t="str">
        <f t="shared" si="17"/>
        <v/>
      </c>
      <c r="AQ96" s="213" t="str">
        <f t="shared" si="18"/>
        <v/>
      </c>
      <c r="AR96" s="213" t="str">
        <f t="shared" si="19"/>
        <v/>
      </c>
      <c r="AS96" s="213" t="s">
        <v>102</v>
      </c>
      <c r="AT96" s="215" t="s">
        <v>102</v>
      </c>
      <c r="AU96" s="213" t="s">
        <v>102</v>
      </c>
      <c r="AV96" s="213" t="s">
        <v>102</v>
      </c>
      <c r="AW96" s="213" t="s">
        <v>102</v>
      </c>
      <c r="AX96" s="213" t="s">
        <v>102</v>
      </c>
      <c r="AY96" s="213" t="s">
        <v>102</v>
      </c>
      <c r="AZ96" s="214" t="str">
        <f t="shared" si="20"/>
        <v/>
      </c>
      <c r="BA96" s="214" t="s">
        <v>102</v>
      </c>
      <c r="BB96" s="213" t="s">
        <v>102</v>
      </c>
      <c r="BC96" s="215" t="str">
        <f t="shared" si="15"/>
        <v/>
      </c>
      <c r="BD96" s="215" t="s">
        <v>102</v>
      </c>
      <c r="BE96" s="214" t="s">
        <v>102</v>
      </c>
      <c r="BF96" s="213" t="s">
        <v>102</v>
      </c>
      <c r="BG96" s="213" t="str">
        <f t="shared" si="16"/>
        <v/>
      </c>
      <c r="BH96" s="218"/>
      <c r="BI96" s="218"/>
      <c r="BJ96" s="218"/>
      <c r="BK96" s="218"/>
      <c r="BL96" s="218"/>
      <c r="BM96" s="218"/>
      <c r="BN96" s="218"/>
      <c r="BO96" s="218"/>
      <c r="BP96" s="218"/>
    </row>
    <row r="97" spans="1:68">
      <c r="A97" s="205">
        <v>59</v>
      </c>
      <c r="B97" s="217" t="s">
        <v>102</v>
      </c>
      <c r="C97" s="217" t="s">
        <v>102</v>
      </c>
      <c r="D97" s="216" t="s">
        <v>102</v>
      </c>
      <c r="E97" s="213" t="s">
        <v>102</v>
      </c>
      <c r="F97" s="213" t="s">
        <v>102</v>
      </c>
      <c r="G97" s="213" t="s">
        <v>102</v>
      </c>
      <c r="H97" s="213" t="s">
        <v>102</v>
      </c>
      <c r="I97" s="213" t="s">
        <v>102</v>
      </c>
      <c r="J97" s="213" t="s">
        <v>102</v>
      </c>
      <c r="K97" s="213" t="s">
        <v>102</v>
      </c>
      <c r="L97" s="213" t="s">
        <v>102</v>
      </c>
      <c r="M97" s="213" t="s">
        <v>102</v>
      </c>
      <c r="N97" s="213" t="s">
        <v>102</v>
      </c>
      <c r="O97" s="213" t="s">
        <v>102</v>
      </c>
      <c r="P97" s="213" t="s">
        <v>102</v>
      </c>
      <c r="Q97" s="213" t="s">
        <v>102</v>
      </c>
      <c r="R97" s="213" t="s">
        <v>102</v>
      </c>
      <c r="S97" s="213" t="s">
        <v>102</v>
      </c>
      <c r="T97" s="213" t="s">
        <v>102</v>
      </c>
      <c r="U97" s="213" t="s">
        <v>102</v>
      </c>
      <c r="V97" s="213" t="s">
        <v>102</v>
      </c>
      <c r="W97" s="213" t="s">
        <v>102</v>
      </c>
      <c r="X97" s="213" t="s">
        <v>102</v>
      </c>
      <c r="Y97" s="213" t="s">
        <v>102</v>
      </c>
      <c r="Z97" s="213" t="s">
        <v>102</v>
      </c>
      <c r="AA97" s="213" t="s">
        <v>102</v>
      </c>
      <c r="AB97" s="213" t="s">
        <v>102</v>
      </c>
      <c r="AC97" s="213" t="s">
        <v>102</v>
      </c>
      <c r="AD97" s="213" t="s">
        <v>102</v>
      </c>
      <c r="AE97" s="213" t="s">
        <v>102</v>
      </c>
      <c r="AF97" s="213" t="s">
        <v>102</v>
      </c>
      <c r="AG97" s="213" t="s">
        <v>102</v>
      </c>
      <c r="AH97" s="213" t="s">
        <v>102</v>
      </c>
      <c r="AI97" s="213" t="s">
        <v>102</v>
      </c>
      <c r="AJ97" s="213" t="s">
        <v>102</v>
      </c>
      <c r="AK97" s="213" t="s">
        <v>102</v>
      </c>
      <c r="AL97" s="213" t="s">
        <v>102</v>
      </c>
      <c r="AM97" s="213" t="s">
        <v>102</v>
      </c>
      <c r="AN97" s="213" t="s">
        <v>102</v>
      </c>
      <c r="AO97" s="213" t="s">
        <v>102</v>
      </c>
      <c r="AP97" s="213" t="str">
        <f t="shared" si="17"/>
        <v/>
      </c>
      <c r="AQ97" s="213" t="str">
        <f t="shared" si="18"/>
        <v/>
      </c>
      <c r="AR97" s="213" t="str">
        <f t="shared" si="19"/>
        <v/>
      </c>
      <c r="AS97" s="213" t="s">
        <v>102</v>
      </c>
      <c r="AT97" s="215" t="s">
        <v>102</v>
      </c>
      <c r="AU97" s="213" t="s">
        <v>102</v>
      </c>
      <c r="AV97" s="213" t="s">
        <v>102</v>
      </c>
      <c r="AW97" s="213" t="s">
        <v>102</v>
      </c>
      <c r="AX97" s="213" t="s">
        <v>102</v>
      </c>
      <c r="AY97" s="213" t="s">
        <v>102</v>
      </c>
      <c r="AZ97" s="214" t="str">
        <f t="shared" si="20"/>
        <v/>
      </c>
      <c r="BA97" s="214" t="s">
        <v>102</v>
      </c>
      <c r="BB97" s="213" t="s">
        <v>102</v>
      </c>
      <c r="BC97" s="215" t="str">
        <f t="shared" ref="BC97:BC128" si="21">IF(C97="","",AT97+BB97)</f>
        <v/>
      </c>
      <c r="BD97" s="215" t="s">
        <v>102</v>
      </c>
      <c r="BE97" s="214" t="s">
        <v>102</v>
      </c>
      <c r="BF97" s="213" t="s">
        <v>102</v>
      </c>
      <c r="BG97" s="213" t="str">
        <f t="shared" ref="BG97:BG128" si="22">IF(C97="","",BC97+BF97)</f>
        <v/>
      </c>
      <c r="BH97" s="218"/>
      <c r="BI97" s="218"/>
      <c r="BJ97" s="218"/>
      <c r="BK97" s="218"/>
      <c r="BL97" s="218"/>
      <c r="BM97" s="218"/>
      <c r="BN97" s="218"/>
      <c r="BO97" s="218"/>
      <c r="BP97" s="218"/>
    </row>
    <row r="98" spans="1:68">
      <c r="A98" s="205">
        <v>59</v>
      </c>
      <c r="B98" s="217" t="s">
        <v>102</v>
      </c>
      <c r="C98" s="217" t="s">
        <v>102</v>
      </c>
      <c r="D98" s="216" t="s">
        <v>102</v>
      </c>
      <c r="E98" s="213" t="s">
        <v>102</v>
      </c>
      <c r="F98" s="213" t="s">
        <v>102</v>
      </c>
      <c r="G98" s="213" t="s">
        <v>102</v>
      </c>
      <c r="H98" s="213" t="s">
        <v>102</v>
      </c>
      <c r="I98" s="213" t="s">
        <v>102</v>
      </c>
      <c r="J98" s="213" t="s">
        <v>102</v>
      </c>
      <c r="K98" s="213" t="s">
        <v>102</v>
      </c>
      <c r="L98" s="213" t="s">
        <v>102</v>
      </c>
      <c r="M98" s="213" t="s">
        <v>102</v>
      </c>
      <c r="N98" s="213" t="s">
        <v>102</v>
      </c>
      <c r="O98" s="213" t="s">
        <v>102</v>
      </c>
      <c r="P98" s="213" t="s">
        <v>102</v>
      </c>
      <c r="Q98" s="213" t="s">
        <v>102</v>
      </c>
      <c r="R98" s="213" t="s">
        <v>102</v>
      </c>
      <c r="S98" s="213" t="s">
        <v>102</v>
      </c>
      <c r="T98" s="213" t="s">
        <v>102</v>
      </c>
      <c r="U98" s="213" t="s">
        <v>102</v>
      </c>
      <c r="V98" s="213" t="s">
        <v>102</v>
      </c>
      <c r="W98" s="213" t="s">
        <v>102</v>
      </c>
      <c r="X98" s="213" t="s">
        <v>102</v>
      </c>
      <c r="Y98" s="213" t="s">
        <v>102</v>
      </c>
      <c r="Z98" s="213" t="s">
        <v>102</v>
      </c>
      <c r="AA98" s="213" t="s">
        <v>102</v>
      </c>
      <c r="AB98" s="213" t="s">
        <v>102</v>
      </c>
      <c r="AC98" s="213" t="s">
        <v>102</v>
      </c>
      <c r="AD98" s="213" t="s">
        <v>102</v>
      </c>
      <c r="AE98" s="213" t="s">
        <v>102</v>
      </c>
      <c r="AF98" s="213" t="s">
        <v>102</v>
      </c>
      <c r="AG98" s="213" t="s">
        <v>102</v>
      </c>
      <c r="AH98" s="213" t="s">
        <v>102</v>
      </c>
      <c r="AI98" s="213" t="s">
        <v>102</v>
      </c>
      <c r="AJ98" s="213" t="s">
        <v>102</v>
      </c>
      <c r="AK98" s="213" t="s">
        <v>102</v>
      </c>
      <c r="AL98" s="213" t="s">
        <v>102</v>
      </c>
      <c r="AM98" s="213" t="s">
        <v>102</v>
      </c>
      <c r="AN98" s="213" t="s">
        <v>102</v>
      </c>
      <c r="AO98" s="213" t="s">
        <v>102</v>
      </c>
      <c r="AP98" s="213" t="str">
        <f t="shared" si="17"/>
        <v/>
      </c>
      <c r="AQ98" s="213" t="str">
        <f t="shared" si="18"/>
        <v/>
      </c>
      <c r="AR98" s="213" t="str">
        <f t="shared" si="19"/>
        <v/>
      </c>
      <c r="AS98" s="213" t="s">
        <v>102</v>
      </c>
      <c r="AT98" s="215" t="s">
        <v>102</v>
      </c>
      <c r="AU98" s="213" t="s">
        <v>102</v>
      </c>
      <c r="AV98" s="213" t="s">
        <v>102</v>
      </c>
      <c r="AW98" s="213" t="s">
        <v>102</v>
      </c>
      <c r="AX98" s="213" t="s">
        <v>102</v>
      </c>
      <c r="AY98" s="213" t="s">
        <v>102</v>
      </c>
      <c r="AZ98" s="214" t="str">
        <f t="shared" si="20"/>
        <v/>
      </c>
      <c r="BA98" s="214" t="s">
        <v>102</v>
      </c>
      <c r="BB98" s="213" t="s">
        <v>102</v>
      </c>
      <c r="BC98" s="215" t="str">
        <f t="shared" si="21"/>
        <v/>
      </c>
      <c r="BD98" s="215" t="s">
        <v>102</v>
      </c>
      <c r="BE98" s="214" t="s">
        <v>102</v>
      </c>
      <c r="BF98" s="213" t="s">
        <v>102</v>
      </c>
      <c r="BG98" s="213" t="str">
        <f t="shared" si="22"/>
        <v/>
      </c>
      <c r="BH98" s="218"/>
      <c r="BI98" s="218"/>
      <c r="BJ98" s="218"/>
      <c r="BK98" s="218"/>
      <c r="BL98" s="218"/>
      <c r="BM98" s="218"/>
      <c r="BN98" s="218"/>
      <c r="BO98" s="218"/>
      <c r="BP98" s="218"/>
    </row>
    <row r="99" spans="1:68">
      <c r="A99" s="205">
        <v>59</v>
      </c>
      <c r="B99" s="217" t="s">
        <v>102</v>
      </c>
      <c r="C99" s="217" t="s">
        <v>102</v>
      </c>
      <c r="D99" s="216" t="s">
        <v>102</v>
      </c>
      <c r="E99" s="213" t="s">
        <v>102</v>
      </c>
      <c r="F99" s="213" t="s">
        <v>102</v>
      </c>
      <c r="G99" s="213" t="s">
        <v>102</v>
      </c>
      <c r="H99" s="213" t="s">
        <v>102</v>
      </c>
      <c r="I99" s="213" t="s">
        <v>102</v>
      </c>
      <c r="J99" s="213" t="s">
        <v>102</v>
      </c>
      <c r="K99" s="213" t="s">
        <v>102</v>
      </c>
      <c r="L99" s="213" t="s">
        <v>102</v>
      </c>
      <c r="M99" s="213" t="s">
        <v>102</v>
      </c>
      <c r="N99" s="213" t="s">
        <v>102</v>
      </c>
      <c r="O99" s="213" t="s">
        <v>102</v>
      </c>
      <c r="P99" s="213" t="s">
        <v>102</v>
      </c>
      <c r="Q99" s="213" t="s">
        <v>102</v>
      </c>
      <c r="R99" s="213" t="s">
        <v>102</v>
      </c>
      <c r="S99" s="213" t="s">
        <v>102</v>
      </c>
      <c r="T99" s="213" t="s">
        <v>102</v>
      </c>
      <c r="U99" s="213" t="s">
        <v>102</v>
      </c>
      <c r="V99" s="213" t="s">
        <v>102</v>
      </c>
      <c r="W99" s="213" t="s">
        <v>102</v>
      </c>
      <c r="X99" s="213" t="s">
        <v>102</v>
      </c>
      <c r="Y99" s="213" t="s">
        <v>102</v>
      </c>
      <c r="Z99" s="213" t="s">
        <v>102</v>
      </c>
      <c r="AA99" s="213" t="s">
        <v>102</v>
      </c>
      <c r="AB99" s="213" t="s">
        <v>102</v>
      </c>
      <c r="AC99" s="213" t="s">
        <v>102</v>
      </c>
      <c r="AD99" s="213" t="s">
        <v>102</v>
      </c>
      <c r="AE99" s="213" t="s">
        <v>102</v>
      </c>
      <c r="AF99" s="213" t="s">
        <v>102</v>
      </c>
      <c r="AG99" s="213" t="s">
        <v>102</v>
      </c>
      <c r="AH99" s="213" t="s">
        <v>102</v>
      </c>
      <c r="AI99" s="213" t="s">
        <v>102</v>
      </c>
      <c r="AJ99" s="213" t="s">
        <v>102</v>
      </c>
      <c r="AK99" s="213" t="s">
        <v>102</v>
      </c>
      <c r="AL99" s="213" t="s">
        <v>102</v>
      </c>
      <c r="AM99" s="213" t="s">
        <v>102</v>
      </c>
      <c r="AN99" s="213" t="s">
        <v>102</v>
      </c>
      <c r="AO99" s="213" t="s">
        <v>102</v>
      </c>
      <c r="AP99" s="213" t="str">
        <f t="shared" si="17"/>
        <v/>
      </c>
      <c r="AQ99" s="213" t="str">
        <f t="shared" si="18"/>
        <v/>
      </c>
      <c r="AR99" s="213" t="str">
        <f t="shared" si="19"/>
        <v/>
      </c>
      <c r="AS99" s="213" t="s">
        <v>102</v>
      </c>
      <c r="AT99" s="215" t="s">
        <v>102</v>
      </c>
      <c r="AU99" s="213" t="s">
        <v>102</v>
      </c>
      <c r="AV99" s="213" t="s">
        <v>102</v>
      </c>
      <c r="AW99" s="213" t="s">
        <v>102</v>
      </c>
      <c r="AX99" s="213" t="s">
        <v>102</v>
      </c>
      <c r="AY99" s="213" t="s">
        <v>102</v>
      </c>
      <c r="AZ99" s="214" t="str">
        <f t="shared" si="20"/>
        <v/>
      </c>
      <c r="BA99" s="214" t="s">
        <v>102</v>
      </c>
      <c r="BB99" s="213" t="s">
        <v>102</v>
      </c>
      <c r="BC99" s="215" t="str">
        <f t="shared" si="21"/>
        <v/>
      </c>
      <c r="BD99" s="215" t="s">
        <v>102</v>
      </c>
      <c r="BE99" s="214" t="s">
        <v>102</v>
      </c>
      <c r="BF99" s="213" t="s">
        <v>102</v>
      </c>
      <c r="BG99" s="213" t="str">
        <f t="shared" si="22"/>
        <v/>
      </c>
      <c r="BH99" s="218"/>
      <c r="BI99" s="218"/>
      <c r="BJ99" s="218"/>
      <c r="BK99" s="218"/>
      <c r="BL99" s="218"/>
      <c r="BM99" s="218"/>
      <c r="BN99" s="218"/>
      <c r="BO99" s="218"/>
      <c r="BP99" s="218"/>
    </row>
    <row r="100" spans="1:68">
      <c r="A100" s="205">
        <v>59</v>
      </c>
      <c r="B100" s="217" t="s">
        <v>102</v>
      </c>
      <c r="C100" s="217" t="s">
        <v>102</v>
      </c>
      <c r="D100" s="216" t="s">
        <v>102</v>
      </c>
      <c r="E100" s="213" t="s">
        <v>102</v>
      </c>
      <c r="F100" s="213" t="s">
        <v>102</v>
      </c>
      <c r="G100" s="213" t="s">
        <v>102</v>
      </c>
      <c r="H100" s="213" t="s">
        <v>102</v>
      </c>
      <c r="I100" s="213" t="s">
        <v>102</v>
      </c>
      <c r="J100" s="213" t="s">
        <v>102</v>
      </c>
      <c r="K100" s="213" t="s">
        <v>102</v>
      </c>
      <c r="L100" s="213" t="s">
        <v>102</v>
      </c>
      <c r="M100" s="213" t="s">
        <v>102</v>
      </c>
      <c r="N100" s="213" t="s">
        <v>102</v>
      </c>
      <c r="O100" s="213" t="s">
        <v>102</v>
      </c>
      <c r="P100" s="213" t="s">
        <v>102</v>
      </c>
      <c r="Q100" s="213" t="s">
        <v>102</v>
      </c>
      <c r="R100" s="213" t="s">
        <v>102</v>
      </c>
      <c r="S100" s="213" t="s">
        <v>102</v>
      </c>
      <c r="T100" s="213" t="s">
        <v>102</v>
      </c>
      <c r="U100" s="213" t="s">
        <v>102</v>
      </c>
      <c r="V100" s="213" t="s">
        <v>102</v>
      </c>
      <c r="W100" s="213" t="s">
        <v>102</v>
      </c>
      <c r="X100" s="213" t="s">
        <v>102</v>
      </c>
      <c r="Y100" s="213" t="s">
        <v>102</v>
      </c>
      <c r="Z100" s="213" t="s">
        <v>102</v>
      </c>
      <c r="AA100" s="213" t="s">
        <v>102</v>
      </c>
      <c r="AB100" s="213" t="s">
        <v>102</v>
      </c>
      <c r="AC100" s="213" t="s">
        <v>102</v>
      </c>
      <c r="AD100" s="213" t="s">
        <v>102</v>
      </c>
      <c r="AE100" s="213" t="s">
        <v>102</v>
      </c>
      <c r="AF100" s="213" t="s">
        <v>102</v>
      </c>
      <c r="AG100" s="213" t="s">
        <v>102</v>
      </c>
      <c r="AH100" s="213" t="s">
        <v>102</v>
      </c>
      <c r="AI100" s="213" t="s">
        <v>102</v>
      </c>
      <c r="AJ100" s="213" t="s">
        <v>102</v>
      </c>
      <c r="AK100" s="213" t="s">
        <v>102</v>
      </c>
      <c r="AL100" s="213" t="s">
        <v>102</v>
      </c>
      <c r="AM100" s="213" t="s">
        <v>102</v>
      </c>
      <c r="AN100" s="213" t="s">
        <v>102</v>
      </c>
      <c r="AO100" s="213" t="s">
        <v>102</v>
      </c>
      <c r="AP100" s="213" t="str">
        <f t="shared" si="17"/>
        <v/>
      </c>
      <c r="AQ100" s="213" t="str">
        <f t="shared" si="18"/>
        <v/>
      </c>
      <c r="AR100" s="213" t="str">
        <f t="shared" si="19"/>
        <v/>
      </c>
      <c r="AS100" s="213" t="s">
        <v>102</v>
      </c>
      <c r="AT100" s="215" t="s">
        <v>102</v>
      </c>
      <c r="AU100" s="213" t="s">
        <v>102</v>
      </c>
      <c r="AV100" s="213" t="s">
        <v>102</v>
      </c>
      <c r="AW100" s="213" t="s">
        <v>102</v>
      </c>
      <c r="AX100" s="213" t="s">
        <v>102</v>
      </c>
      <c r="AY100" s="213" t="s">
        <v>102</v>
      </c>
      <c r="AZ100" s="214" t="str">
        <f t="shared" si="20"/>
        <v/>
      </c>
      <c r="BA100" s="214" t="s">
        <v>102</v>
      </c>
      <c r="BB100" s="213" t="s">
        <v>102</v>
      </c>
      <c r="BC100" s="215" t="str">
        <f t="shared" si="21"/>
        <v/>
      </c>
      <c r="BD100" s="215" t="s">
        <v>102</v>
      </c>
      <c r="BE100" s="214" t="s">
        <v>102</v>
      </c>
      <c r="BF100" s="213" t="s">
        <v>102</v>
      </c>
      <c r="BG100" s="213" t="str">
        <f t="shared" si="22"/>
        <v/>
      </c>
      <c r="BH100" s="218"/>
      <c r="BI100" s="218"/>
      <c r="BJ100" s="218"/>
      <c r="BK100" s="218"/>
      <c r="BL100" s="218"/>
      <c r="BM100" s="218"/>
      <c r="BN100" s="218"/>
      <c r="BO100" s="218"/>
      <c r="BP100" s="218"/>
    </row>
    <row r="101" spans="1:68">
      <c r="A101" s="205">
        <v>59</v>
      </c>
      <c r="B101" s="217" t="s">
        <v>102</v>
      </c>
      <c r="C101" s="217" t="s">
        <v>102</v>
      </c>
      <c r="D101" s="216" t="s">
        <v>102</v>
      </c>
      <c r="E101" s="213" t="s">
        <v>102</v>
      </c>
      <c r="F101" s="213" t="s">
        <v>102</v>
      </c>
      <c r="G101" s="213" t="s">
        <v>102</v>
      </c>
      <c r="H101" s="213" t="s">
        <v>102</v>
      </c>
      <c r="I101" s="213" t="s">
        <v>102</v>
      </c>
      <c r="J101" s="213" t="s">
        <v>102</v>
      </c>
      <c r="K101" s="213" t="s">
        <v>102</v>
      </c>
      <c r="L101" s="213" t="s">
        <v>102</v>
      </c>
      <c r="M101" s="213" t="s">
        <v>102</v>
      </c>
      <c r="N101" s="213" t="s">
        <v>102</v>
      </c>
      <c r="O101" s="213" t="s">
        <v>102</v>
      </c>
      <c r="P101" s="213" t="s">
        <v>102</v>
      </c>
      <c r="Q101" s="213" t="s">
        <v>102</v>
      </c>
      <c r="R101" s="213" t="s">
        <v>102</v>
      </c>
      <c r="S101" s="213" t="s">
        <v>102</v>
      </c>
      <c r="T101" s="213" t="s">
        <v>102</v>
      </c>
      <c r="U101" s="213" t="s">
        <v>102</v>
      </c>
      <c r="V101" s="213" t="s">
        <v>102</v>
      </c>
      <c r="W101" s="213" t="s">
        <v>102</v>
      </c>
      <c r="X101" s="213" t="s">
        <v>102</v>
      </c>
      <c r="Y101" s="213" t="s">
        <v>102</v>
      </c>
      <c r="Z101" s="213" t="s">
        <v>102</v>
      </c>
      <c r="AA101" s="213" t="s">
        <v>102</v>
      </c>
      <c r="AB101" s="213" t="s">
        <v>102</v>
      </c>
      <c r="AC101" s="213" t="s">
        <v>102</v>
      </c>
      <c r="AD101" s="213" t="s">
        <v>102</v>
      </c>
      <c r="AE101" s="213" t="s">
        <v>102</v>
      </c>
      <c r="AF101" s="213" t="s">
        <v>102</v>
      </c>
      <c r="AG101" s="213" t="s">
        <v>102</v>
      </c>
      <c r="AH101" s="213" t="s">
        <v>102</v>
      </c>
      <c r="AI101" s="213" t="s">
        <v>102</v>
      </c>
      <c r="AJ101" s="213" t="s">
        <v>102</v>
      </c>
      <c r="AK101" s="213" t="s">
        <v>102</v>
      </c>
      <c r="AL101" s="213" t="s">
        <v>102</v>
      </c>
      <c r="AM101" s="213" t="s">
        <v>102</v>
      </c>
      <c r="AN101" s="213" t="s">
        <v>102</v>
      </c>
      <c r="AO101" s="213" t="s">
        <v>102</v>
      </c>
      <c r="AP101" s="213" t="str">
        <f t="shared" si="17"/>
        <v/>
      </c>
      <c r="AQ101" s="213" t="str">
        <f t="shared" si="18"/>
        <v/>
      </c>
      <c r="AR101" s="213" t="str">
        <f t="shared" si="19"/>
        <v/>
      </c>
      <c r="AS101" s="213" t="s">
        <v>102</v>
      </c>
      <c r="AT101" s="215" t="s">
        <v>102</v>
      </c>
      <c r="AU101" s="213" t="s">
        <v>102</v>
      </c>
      <c r="AV101" s="213" t="s">
        <v>102</v>
      </c>
      <c r="AW101" s="213" t="s">
        <v>102</v>
      </c>
      <c r="AX101" s="213" t="s">
        <v>102</v>
      </c>
      <c r="AY101" s="213" t="s">
        <v>102</v>
      </c>
      <c r="AZ101" s="214" t="str">
        <f t="shared" si="20"/>
        <v/>
      </c>
      <c r="BA101" s="214" t="s">
        <v>102</v>
      </c>
      <c r="BB101" s="213" t="s">
        <v>102</v>
      </c>
      <c r="BC101" s="215" t="str">
        <f t="shared" si="21"/>
        <v/>
      </c>
      <c r="BD101" s="215" t="s">
        <v>102</v>
      </c>
      <c r="BE101" s="214" t="s">
        <v>102</v>
      </c>
      <c r="BF101" s="213" t="s">
        <v>102</v>
      </c>
      <c r="BG101" s="213" t="str">
        <f t="shared" si="22"/>
        <v/>
      </c>
    </row>
    <row r="102" spans="1:68">
      <c r="A102" s="205">
        <v>59</v>
      </c>
      <c r="B102" s="217" t="s">
        <v>102</v>
      </c>
      <c r="C102" s="217" t="s">
        <v>102</v>
      </c>
      <c r="D102" s="216" t="s">
        <v>102</v>
      </c>
      <c r="E102" s="213" t="s">
        <v>102</v>
      </c>
      <c r="F102" s="213" t="s">
        <v>102</v>
      </c>
      <c r="G102" s="213" t="s">
        <v>102</v>
      </c>
      <c r="H102" s="213" t="s">
        <v>102</v>
      </c>
      <c r="I102" s="213" t="s">
        <v>102</v>
      </c>
      <c r="J102" s="213" t="s">
        <v>102</v>
      </c>
      <c r="K102" s="213" t="s">
        <v>102</v>
      </c>
      <c r="L102" s="213" t="s">
        <v>102</v>
      </c>
      <c r="M102" s="213" t="s">
        <v>102</v>
      </c>
      <c r="N102" s="213" t="s">
        <v>102</v>
      </c>
      <c r="O102" s="213" t="s">
        <v>102</v>
      </c>
      <c r="P102" s="213" t="s">
        <v>102</v>
      </c>
      <c r="Q102" s="213" t="s">
        <v>102</v>
      </c>
      <c r="R102" s="213" t="s">
        <v>102</v>
      </c>
      <c r="S102" s="213" t="s">
        <v>102</v>
      </c>
      <c r="T102" s="213" t="s">
        <v>102</v>
      </c>
      <c r="U102" s="213" t="s">
        <v>102</v>
      </c>
      <c r="V102" s="213" t="s">
        <v>102</v>
      </c>
      <c r="W102" s="213" t="s">
        <v>102</v>
      </c>
      <c r="X102" s="213" t="s">
        <v>102</v>
      </c>
      <c r="Y102" s="213" t="s">
        <v>102</v>
      </c>
      <c r="Z102" s="213" t="s">
        <v>102</v>
      </c>
      <c r="AA102" s="213" t="s">
        <v>102</v>
      </c>
      <c r="AB102" s="213" t="s">
        <v>102</v>
      </c>
      <c r="AC102" s="213" t="s">
        <v>102</v>
      </c>
      <c r="AD102" s="213" t="s">
        <v>102</v>
      </c>
      <c r="AE102" s="213" t="s">
        <v>102</v>
      </c>
      <c r="AF102" s="213" t="s">
        <v>102</v>
      </c>
      <c r="AG102" s="213" t="s">
        <v>102</v>
      </c>
      <c r="AH102" s="213" t="s">
        <v>102</v>
      </c>
      <c r="AI102" s="213" t="s">
        <v>102</v>
      </c>
      <c r="AJ102" s="213" t="s">
        <v>102</v>
      </c>
      <c r="AK102" s="213" t="s">
        <v>102</v>
      </c>
      <c r="AL102" s="213" t="s">
        <v>102</v>
      </c>
      <c r="AM102" s="213" t="s">
        <v>102</v>
      </c>
      <c r="AN102" s="213" t="s">
        <v>102</v>
      </c>
      <c r="AO102" s="213" t="s">
        <v>102</v>
      </c>
      <c r="AP102" s="213" t="str">
        <f t="shared" si="17"/>
        <v/>
      </c>
      <c r="AQ102" s="213" t="str">
        <f t="shared" si="18"/>
        <v/>
      </c>
      <c r="AR102" s="213" t="str">
        <f t="shared" si="19"/>
        <v/>
      </c>
      <c r="AS102" s="213" t="s">
        <v>102</v>
      </c>
      <c r="AT102" s="215" t="s">
        <v>102</v>
      </c>
      <c r="AU102" s="213" t="s">
        <v>102</v>
      </c>
      <c r="AV102" s="213" t="s">
        <v>102</v>
      </c>
      <c r="AW102" s="213" t="s">
        <v>102</v>
      </c>
      <c r="AX102" s="213" t="s">
        <v>102</v>
      </c>
      <c r="AY102" s="213" t="s">
        <v>102</v>
      </c>
      <c r="AZ102" s="214" t="str">
        <f t="shared" si="20"/>
        <v/>
      </c>
      <c r="BA102" s="214" t="s">
        <v>102</v>
      </c>
      <c r="BB102" s="213" t="s">
        <v>102</v>
      </c>
      <c r="BC102" s="215" t="str">
        <f t="shared" si="21"/>
        <v/>
      </c>
      <c r="BD102" s="215" t="s">
        <v>102</v>
      </c>
      <c r="BE102" s="214" t="s">
        <v>102</v>
      </c>
      <c r="BF102" s="213" t="s">
        <v>102</v>
      </c>
      <c r="BG102" s="213" t="str">
        <f t="shared" si="22"/>
        <v/>
      </c>
    </row>
    <row r="103" spans="1:68">
      <c r="A103" s="205">
        <v>59</v>
      </c>
      <c r="B103" s="217" t="s">
        <v>102</v>
      </c>
      <c r="C103" s="217" t="s">
        <v>102</v>
      </c>
      <c r="D103" s="216" t="s">
        <v>102</v>
      </c>
      <c r="E103" s="213" t="s">
        <v>102</v>
      </c>
      <c r="F103" s="213" t="s">
        <v>102</v>
      </c>
      <c r="G103" s="213" t="s">
        <v>102</v>
      </c>
      <c r="H103" s="213" t="s">
        <v>102</v>
      </c>
      <c r="I103" s="213" t="s">
        <v>102</v>
      </c>
      <c r="J103" s="213" t="s">
        <v>102</v>
      </c>
      <c r="K103" s="213" t="s">
        <v>102</v>
      </c>
      <c r="L103" s="213" t="s">
        <v>102</v>
      </c>
      <c r="M103" s="213" t="s">
        <v>102</v>
      </c>
      <c r="N103" s="213" t="s">
        <v>102</v>
      </c>
      <c r="O103" s="213" t="s">
        <v>102</v>
      </c>
      <c r="P103" s="213" t="s">
        <v>102</v>
      </c>
      <c r="Q103" s="213" t="s">
        <v>102</v>
      </c>
      <c r="R103" s="213" t="s">
        <v>102</v>
      </c>
      <c r="S103" s="213" t="s">
        <v>102</v>
      </c>
      <c r="T103" s="213" t="s">
        <v>102</v>
      </c>
      <c r="U103" s="213" t="s">
        <v>102</v>
      </c>
      <c r="V103" s="213" t="s">
        <v>102</v>
      </c>
      <c r="W103" s="213" t="s">
        <v>102</v>
      </c>
      <c r="X103" s="213" t="s">
        <v>102</v>
      </c>
      <c r="Y103" s="213" t="s">
        <v>102</v>
      </c>
      <c r="Z103" s="213" t="s">
        <v>102</v>
      </c>
      <c r="AA103" s="213" t="s">
        <v>102</v>
      </c>
      <c r="AB103" s="213" t="s">
        <v>102</v>
      </c>
      <c r="AC103" s="213" t="s">
        <v>102</v>
      </c>
      <c r="AD103" s="213" t="s">
        <v>102</v>
      </c>
      <c r="AE103" s="213" t="s">
        <v>102</v>
      </c>
      <c r="AF103" s="213" t="s">
        <v>102</v>
      </c>
      <c r="AG103" s="213" t="s">
        <v>102</v>
      </c>
      <c r="AH103" s="213" t="s">
        <v>102</v>
      </c>
      <c r="AI103" s="213" t="s">
        <v>102</v>
      </c>
      <c r="AJ103" s="213" t="s">
        <v>102</v>
      </c>
      <c r="AK103" s="213" t="s">
        <v>102</v>
      </c>
      <c r="AL103" s="213" t="s">
        <v>102</v>
      </c>
      <c r="AM103" s="213" t="s">
        <v>102</v>
      </c>
      <c r="AN103" s="213" t="s">
        <v>102</v>
      </c>
      <c r="AO103" s="213" t="s">
        <v>102</v>
      </c>
      <c r="AP103" s="213" t="str">
        <f t="shared" si="17"/>
        <v/>
      </c>
      <c r="AQ103" s="213" t="str">
        <f t="shared" si="18"/>
        <v/>
      </c>
      <c r="AR103" s="213" t="str">
        <f t="shared" si="19"/>
        <v/>
      </c>
      <c r="AS103" s="213" t="s">
        <v>102</v>
      </c>
      <c r="AT103" s="215" t="s">
        <v>102</v>
      </c>
      <c r="AU103" s="213" t="s">
        <v>102</v>
      </c>
      <c r="AV103" s="213" t="s">
        <v>102</v>
      </c>
      <c r="AW103" s="213" t="s">
        <v>102</v>
      </c>
      <c r="AX103" s="213" t="s">
        <v>102</v>
      </c>
      <c r="AY103" s="213" t="s">
        <v>102</v>
      </c>
      <c r="AZ103" s="214" t="str">
        <f t="shared" si="20"/>
        <v/>
      </c>
      <c r="BA103" s="214" t="s">
        <v>102</v>
      </c>
      <c r="BB103" s="213" t="s">
        <v>102</v>
      </c>
      <c r="BC103" s="215" t="str">
        <f t="shared" si="21"/>
        <v/>
      </c>
      <c r="BD103" s="215" t="s">
        <v>102</v>
      </c>
      <c r="BE103" s="214" t="s">
        <v>102</v>
      </c>
      <c r="BF103" s="213" t="s">
        <v>102</v>
      </c>
      <c r="BG103" s="213" t="str">
        <f t="shared" si="22"/>
        <v/>
      </c>
    </row>
    <row r="104" spans="1:68">
      <c r="A104" s="205">
        <v>59</v>
      </c>
      <c r="B104" s="217" t="s">
        <v>102</v>
      </c>
      <c r="C104" s="217" t="s">
        <v>102</v>
      </c>
      <c r="D104" s="216" t="s">
        <v>102</v>
      </c>
      <c r="E104" s="213" t="s">
        <v>102</v>
      </c>
      <c r="F104" s="213" t="s">
        <v>102</v>
      </c>
      <c r="G104" s="213" t="s">
        <v>102</v>
      </c>
      <c r="H104" s="213" t="s">
        <v>102</v>
      </c>
      <c r="I104" s="213" t="s">
        <v>102</v>
      </c>
      <c r="J104" s="213" t="s">
        <v>102</v>
      </c>
      <c r="K104" s="213" t="s">
        <v>102</v>
      </c>
      <c r="L104" s="213" t="s">
        <v>102</v>
      </c>
      <c r="M104" s="213" t="s">
        <v>102</v>
      </c>
      <c r="N104" s="213" t="s">
        <v>102</v>
      </c>
      <c r="O104" s="213" t="s">
        <v>102</v>
      </c>
      <c r="P104" s="213" t="s">
        <v>102</v>
      </c>
      <c r="Q104" s="213" t="s">
        <v>102</v>
      </c>
      <c r="R104" s="213" t="s">
        <v>102</v>
      </c>
      <c r="S104" s="213" t="s">
        <v>102</v>
      </c>
      <c r="T104" s="213" t="s">
        <v>102</v>
      </c>
      <c r="U104" s="213" t="s">
        <v>102</v>
      </c>
      <c r="V104" s="213" t="s">
        <v>102</v>
      </c>
      <c r="W104" s="213" t="s">
        <v>102</v>
      </c>
      <c r="X104" s="213" t="s">
        <v>102</v>
      </c>
      <c r="Y104" s="213" t="s">
        <v>102</v>
      </c>
      <c r="Z104" s="213" t="s">
        <v>102</v>
      </c>
      <c r="AA104" s="213" t="s">
        <v>102</v>
      </c>
      <c r="AB104" s="213" t="s">
        <v>102</v>
      </c>
      <c r="AC104" s="213" t="s">
        <v>102</v>
      </c>
      <c r="AD104" s="213" t="s">
        <v>102</v>
      </c>
      <c r="AE104" s="213" t="s">
        <v>102</v>
      </c>
      <c r="AF104" s="213" t="s">
        <v>102</v>
      </c>
      <c r="AG104" s="213" t="s">
        <v>102</v>
      </c>
      <c r="AH104" s="213" t="s">
        <v>102</v>
      </c>
      <c r="AI104" s="213" t="s">
        <v>102</v>
      </c>
      <c r="AJ104" s="213" t="s">
        <v>102</v>
      </c>
      <c r="AK104" s="213" t="s">
        <v>102</v>
      </c>
      <c r="AL104" s="213" t="s">
        <v>102</v>
      </c>
      <c r="AM104" s="213" t="s">
        <v>102</v>
      </c>
      <c r="AN104" s="213" t="s">
        <v>102</v>
      </c>
      <c r="AO104" s="213" t="s">
        <v>102</v>
      </c>
      <c r="AP104" s="213" t="str">
        <f t="shared" si="17"/>
        <v/>
      </c>
      <c r="AQ104" s="213" t="str">
        <f t="shared" si="18"/>
        <v/>
      </c>
      <c r="AR104" s="213" t="str">
        <f t="shared" si="19"/>
        <v/>
      </c>
      <c r="AS104" s="213" t="s">
        <v>102</v>
      </c>
      <c r="AT104" s="215" t="s">
        <v>102</v>
      </c>
      <c r="AU104" s="213" t="s">
        <v>102</v>
      </c>
      <c r="AV104" s="213" t="s">
        <v>102</v>
      </c>
      <c r="AW104" s="213" t="s">
        <v>102</v>
      </c>
      <c r="AX104" s="213" t="s">
        <v>102</v>
      </c>
      <c r="AY104" s="213" t="s">
        <v>102</v>
      </c>
      <c r="AZ104" s="214" t="str">
        <f t="shared" si="20"/>
        <v/>
      </c>
      <c r="BA104" s="214" t="s">
        <v>102</v>
      </c>
      <c r="BB104" s="213" t="s">
        <v>102</v>
      </c>
      <c r="BC104" s="215" t="str">
        <f t="shared" si="21"/>
        <v/>
      </c>
      <c r="BD104" s="215" t="s">
        <v>102</v>
      </c>
      <c r="BE104" s="214" t="s">
        <v>102</v>
      </c>
      <c r="BF104" s="213" t="s">
        <v>102</v>
      </c>
      <c r="BG104" s="213" t="str">
        <f t="shared" si="22"/>
        <v/>
      </c>
    </row>
    <row r="105" spans="1:68">
      <c r="A105" s="205">
        <v>59</v>
      </c>
      <c r="B105" s="217" t="s">
        <v>102</v>
      </c>
      <c r="C105" s="217" t="s">
        <v>102</v>
      </c>
      <c r="D105" s="216" t="s">
        <v>102</v>
      </c>
      <c r="E105" s="213" t="s">
        <v>102</v>
      </c>
      <c r="F105" s="213" t="s">
        <v>102</v>
      </c>
      <c r="G105" s="213" t="s">
        <v>102</v>
      </c>
      <c r="H105" s="213" t="s">
        <v>102</v>
      </c>
      <c r="I105" s="213" t="s">
        <v>102</v>
      </c>
      <c r="J105" s="213" t="s">
        <v>102</v>
      </c>
      <c r="K105" s="213" t="s">
        <v>102</v>
      </c>
      <c r="L105" s="213" t="s">
        <v>102</v>
      </c>
      <c r="M105" s="213" t="s">
        <v>102</v>
      </c>
      <c r="N105" s="213" t="s">
        <v>102</v>
      </c>
      <c r="O105" s="213" t="s">
        <v>102</v>
      </c>
      <c r="P105" s="213" t="s">
        <v>102</v>
      </c>
      <c r="Q105" s="213" t="s">
        <v>102</v>
      </c>
      <c r="R105" s="213" t="s">
        <v>102</v>
      </c>
      <c r="S105" s="213" t="s">
        <v>102</v>
      </c>
      <c r="T105" s="213" t="s">
        <v>102</v>
      </c>
      <c r="U105" s="213" t="s">
        <v>102</v>
      </c>
      <c r="V105" s="213" t="s">
        <v>102</v>
      </c>
      <c r="W105" s="213" t="s">
        <v>102</v>
      </c>
      <c r="X105" s="213" t="s">
        <v>102</v>
      </c>
      <c r="Y105" s="213" t="s">
        <v>102</v>
      </c>
      <c r="Z105" s="213" t="s">
        <v>102</v>
      </c>
      <c r="AA105" s="213" t="s">
        <v>102</v>
      </c>
      <c r="AB105" s="213" t="s">
        <v>102</v>
      </c>
      <c r="AC105" s="213" t="s">
        <v>102</v>
      </c>
      <c r="AD105" s="213" t="s">
        <v>102</v>
      </c>
      <c r="AE105" s="213" t="s">
        <v>102</v>
      </c>
      <c r="AF105" s="213" t="s">
        <v>102</v>
      </c>
      <c r="AG105" s="213" t="s">
        <v>102</v>
      </c>
      <c r="AH105" s="213" t="s">
        <v>102</v>
      </c>
      <c r="AI105" s="213" t="s">
        <v>102</v>
      </c>
      <c r="AJ105" s="213" t="s">
        <v>102</v>
      </c>
      <c r="AK105" s="213" t="s">
        <v>102</v>
      </c>
      <c r="AL105" s="213" t="s">
        <v>102</v>
      </c>
      <c r="AM105" s="213" t="s">
        <v>102</v>
      </c>
      <c r="AN105" s="213" t="s">
        <v>102</v>
      </c>
      <c r="AO105" s="213" t="s">
        <v>102</v>
      </c>
      <c r="AP105" s="213" t="str">
        <f t="shared" si="17"/>
        <v/>
      </c>
      <c r="AQ105" s="213" t="str">
        <f t="shared" si="18"/>
        <v/>
      </c>
      <c r="AR105" s="213" t="str">
        <f t="shared" si="19"/>
        <v/>
      </c>
      <c r="AS105" s="213" t="s">
        <v>102</v>
      </c>
      <c r="AT105" s="215" t="s">
        <v>102</v>
      </c>
      <c r="AU105" s="213" t="s">
        <v>102</v>
      </c>
      <c r="AV105" s="213" t="s">
        <v>102</v>
      </c>
      <c r="AW105" s="213" t="s">
        <v>102</v>
      </c>
      <c r="AX105" s="213" t="s">
        <v>102</v>
      </c>
      <c r="AY105" s="213" t="s">
        <v>102</v>
      </c>
      <c r="AZ105" s="214" t="str">
        <f t="shared" si="20"/>
        <v/>
      </c>
      <c r="BA105" s="214" t="s">
        <v>102</v>
      </c>
      <c r="BB105" s="213" t="s">
        <v>102</v>
      </c>
      <c r="BC105" s="215" t="str">
        <f t="shared" si="21"/>
        <v/>
      </c>
      <c r="BD105" s="215" t="s">
        <v>102</v>
      </c>
      <c r="BE105" s="214" t="s">
        <v>102</v>
      </c>
      <c r="BF105" s="213" t="s">
        <v>102</v>
      </c>
      <c r="BG105" s="213" t="str">
        <f t="shared" si="22"/>
        <v/>
      </c>
    </row>
    <row r="106" spans="1:68">
      <c r="A106" s="205">
        <v>59</v>
      </c>
      <c r="B106" s="217" t="s">
        <v>102</v>
      </c>
      <c r="C106" s="217" t="s">
        <v>102</v>
      </c>
      <c r="D106" s="216" t="s">
        <v>102</v>
      </c>
      <c r="E106" s="213" t="s">
        <v>102</v>
      </c>
      <c r="F106" s="213" t="s">
        <v>102</v>
      </c>
      <c r="G106" s="213" t="s">
        <v>102</v>
      </c>
      <c r="H106" s="213" t="s">
        <v>102</v>
      </c>
      <c r="I106" s="213" t="s">
        <v>102</v>
      </c>
      <c r="J106" s="213" t="s">
        <v>102</v>
      </c>
      <c r="K106" s="213" t="s">
        <v>102</v>
      </c>
      <c r="L106" s="213" t="s">
        <v>102</v>
      </c>
      <c r="M106" s="213" t="s">
        <v>102</v>
      </c>
      <c r="N106" s="213" t="s">
        <v>102</v>
      </c>
      <c r="O106" s="213" t="s">
        <v>102</v>
      </c>
      <c r="P106" s="213" t="s">
        <v>102</v>
      </c>
      <c r="Q106" s="213" t="s">
        <v>102</v>
      </c>
      <c r="R106" s="213" t="s">
        <v>102</v>
      </c>
      <c r="S106" s="213" t="s">
        <v>102</v>
      </c>
      <c r="T106" s="213" t="s">
        <v>102</v>
      </c>
      <c r="U106" s="213" t="s">
        <v>102</v>
      </c>
      <c r="V106" s="213" t="s">
        <v>102</v>
      </c>
      <c r="W106" s="213" t="s">
        <v>102</v>
      </c>
      <c r="X106" s="213" t="s">
        <v>102</v>
      </c>
      <c r="Y106" s="213" t="s">
        <v>102</v>
      </c>
      <c r="Z106" s="213" t="s">
        <v>102</v>
      </c>
      <c r="AA106" s="213" t="s">
        <v>102</v>
      </c>
      <c r="AB106" s="213" t="s">
        <v>102</v>
      </c>
      <c r="AC106" s="213" t="s">
        <v>102</v>
      </c>
      <c r="AD106" s="213" t="s">
        <v>102</v>
      </c>
      <c r="AE106" s="213" t="s">
        <v>102</v>
      </c>
      <c r="AF106" s="213" t="s">
        <v>102</v>
      </c>
      <c r="AG106" s="213" t="s">
        <v>102</v>
      </c>
      <c r="AH106" s="213" t="s">
        <v>102</v>
      </c>
      <c r="AI106" s="213" t="s">
        <v>102</v>
      </c>
      <c r="AJ106" s="213" t="s">
        <v>102</v>
      </c>
      <c r="AK106" s="213" t="s">
        <v>102</v>
      </c>
      <c r="AL106" s="213" t="s">
        <v>102</v>
      </c>
      <c r="AM106" s="213" t="s">
        <v>102</v>
      </c>
      <c r="AN106" s="213" t="s">
        <v>102</v>
      </c>
      <c r="AO106" s="213" t="s">
        <v>102</v>
      </c>
      <c r="AP106" s="213" t="str">
        <f t="shared" si="17"/>
        <v/>
      </c>
      <c r="AQ106" s="213" t="str">
        <f t="shared" si="18"/>
        <v/>
      </c>
      <c r="AR106" s="213" t="str">
        <f t="shared" si="19"/>
        <v/>
      </c>
      <c r="AS106" s="213" t="s">
        <v>102</v>
      </c>
      <c r="AT106" s="215" t="s">
        <v>102</v>
      </c>
      <c r="AU106" s="213" t="s">
        <v>102</v>
      </c>
      <c r="AV106" s="213" t="s">
        <v>102</v>
      </c>
      <c r="AW106" s="213" t="s">
        <v>102</v>
      </c>
      <c r="AX106" s="213" t="s">
        <v>102</v>
      </c>
      <c r="AY106" s="213" t="s">
        <v>102</v>
      </c>
      <c r="AZ106" s="214" t="str">
        <f t="shared" si="20"/>
        <v/>
      </c>
      <c r="BA106" s="214" t="s">
        <v>102</v>
      </c>
      <c r="BB106" s="213" t="s">
        <v>102</v>
      </c>
      <c r="BC106" s="215" t="str">
        <f t="shared" si="21"/>
        <v/>
      </c>
      <c r="BD106" s="215" t="s">
        <v>102</v>
      </c>
      <c r="BE106" s="214" t="s">
        <v>102</v>
      </c>
      <c r="BF106" s="213" t="s">
        <v>102</v>
      </c>
      <c r="BG106" s="213" t="str">
        <f t="shared" si="22"/>
        <v/>
      </c>
    </row>
    <row r="107" spans="1:68">
      <c r="A107" s="205">
        <v>59</v>
      </c>
      <c r="B107" s="217" t="s">
        <v>102</v>
      </c>
      <c r="C107" s="217" t="s">
        <v>102</v>
      </c>
      <c r="D107" s="216" t="s">
        <v>102</v>
      </c>
      <c r="E107" s="213" t="s">
        <v>102</v>
      </c>
      <c r="F107" s="213" t="s">
        <v>102</v>
      </c>
      <c r="G107" s="213" t="s">
        <v>102</v>
      </c>
      <c r="H107" s="213" t="s">
        <v>102</v>
      </c>
      <c r="I107" s="213" t="s">
        <v>102</v>
      </c>
      <c r="J107" s="213" t="s">
        <v>102</v>
      </c>
      <c r="K107" s="213" t="s">
        <v>102</v>
      </c>
      <c r="L107" s="213" t="s">
        <v>102</v>
      </c>
      <c r="M107" s="213" t="s">
        <v>102</v>
      </c>
      <c r="N107" s="213" t="s">
        <v>102</v>
      </c>
      <c r="O107" s="213" t="s">
        <v>102</v>
      </c>
      <c r="P107" s="213" t="s">
        <v>102</v>
      </c>
      <c r="Q107" s="213" t="s">
        <v>102</v>
      </c>
      <c r="R107" s="213" t="s">
        <v>102</v>
      </c>
      <c r="S107" s="213" t="s">
        <v>102</v>
      </c>
      <c r="T107" s="213" t="s">
        <v>102</v>
      </c>
      <c r="U107" s="213" t="s">
        <v>102</v>
      </c>
      <c r="V107" s="213" t="s">
        <v>102</v>
      </c>
      <c r="W107" s="213" t="s">
        <v>102</v>
      </c>
      <c r="X107" s="213" t="s">
        <v>102</v>
      </c>
      <c r="Y107" s="213" t="s">
        <v>102</v>
      </c>
      <c r="Z107" s="213" t="s">
        <v>102</v>
      </c>
      <c r="AA107" s="213" t="s">
        <v>102</v>
      </c>
      <c r="AB107" s="213" t="s">
        <v>102</v>
      </c>
      <c r="AC107" s="213" t="s">
        <v>102</v>
      </c>
      <c r="AD107" s="213" t="s">
        <v>102</v>
      </c>
      <c r="AE107" s="213" t="s">
        <v>102</v>
      </c>
      <c r="AF107" s="213" t="s">
        <v>102</v>
      </c>
      <c r="AG107" s="213" t="s">
        <v>102</v>
      </c>
      <c r="AH107" s="213" t="s">
        <v>102</v>
      </c>
      <c r="AI107" s="213" t="s">
        <v>102</v>
      </c>
      <c r="AJ107" s="213" t="s">
        <v>102</v>
      </c>
      <c r="AK107" s="213" t="s">
        <v>102</v>
      </c>
      <c r="AL107" s="213" t="s">
        <v>102</v>
      </c>
      <c r="AM107" s="213" t="s">
        <v>102</v>
      </c>
      <c r="AN107" s="213" t="s">
        <v>102</v>
      </c>
      <c r="AO107" s="213" t="s">
        <v>102</v>
      </c>
      <c r="AP107" s="213" t="str">
        <f t="shared" si="17"/>
        <v/>
      </c>
      <c r="AQ107" s="213" t="str">
        <f t="shared" si="18"/>
        <v/>
      </c>
      <c r="AR107" s="213" t="str">
        <f t="shared" si="19"/>
        <v/>
      </c>
      <c r="AS107" s="213" t="s">
        <v>102</v>
      </c>
      <c r="AT107" s="215" t="s">
        <v>102</v>
      </c>
      <c r="AU107" s="213" t="s">
        <v>102</v>
      </c>
      <c r="AV107" s="213" t="s">
        <v>102</v>
      </c>
      <c r="AW107" s="213" t="s">
        <v>102</v>
      </c>
      <c r="AX107" s="213" t="s">
        <v>102</v>
      </c>
      <c r="AY107" s="213" t="s">
        <v>102</v>
      </c>
      <c r="AZ107" s="214" t="str">
        <f t="shared" si="20"/>
        <v/>
      </c>
      <c r="BA107" s="214" t="s">
        <v>102</v>
      </c>
      <c r="BB107" s="213" t="s">
        <v>102</v>
      </c>
      <c r="BC107" s="215" t="str">
        <f t="shared" si="21"/>
        <v/>
      </c>
      <c r="BD107" s="215" t="s">
        <v>102</v>
      </c>
      <c r="BE107" s="214" t="s">
        <v>102</v>
      </c>
      <c r="BF107" s="213" t="s">
        <v>102</v>
      </c>
      <c r="BG107" s="213" t="str">
        <f t="shared" si="22"/>
        <v/>
      </c>
    </row>
    <row r="108" spans="1:68">
      <c r="A108" s="205">
        <v>59</v>
      </c>
      <c r="B108" s="217" t="s">
        <v>102</v>
      </c>
      <c r="C108" s="217" t="s">
        <v>102</v>
      </c>
      <c r="D108" s="216" t="s">
        <v>102</v>
      </c>
      <c r="E108" s="213" t="s">
        <v>102</v>
      </c>
      <c r="F108" s="213" t="s">
        <v>102</v>
      </c>
      <c r="G108" s="213" t="s">
        <v>102</v>
      </c>
      <c r="H108" s="213" t="s">
        <v>102</v>
      </c>
      <c r="I108" s="213" t="s">
        <v>102</v>
      </c>
      <c r="J108" s="213" t="s">
        <v>102</v>
      </c>
      <c r="K108" s="213" t="s">
        <v>102</v>
      </c>
      <c r="L108" s="213" t="s">
        <v>102</v>
      </c>
      <c r="M108" s="213" t="s">
        <v>102</v>
      </c>
      <c r="N108" s="213" t="s">
        <v>102</v>
      </c>
      <c r="O108" s="213" t="s">
        <v>102</v>
      </c>
      <c r="P108" s="213" t="s">
        <v>102</v>
      </c>
      <c r="Q108" s="213" t="s">
        <v>102</v>
      </c>
      <c r="R108" s="213" t="s">
        <v>102</v>
      </c>
      <c r="S108" s="213" t="s">
        <v>102</v>
      </c>
      <c r="T108" s="213" t="s">
        <v>102</v>
      </c>
      <c r="U108" s="213" t="s">
        <v>102</v>
      </c>
      <c r="V108" s="213" t="s">
        <v>102</v>
      </c>
      <c r="W108" s="213" t="s">
        <v>102</v>
      </c>
      <c r="X108" s="213" t="s">
        <v>102</v>
      </c>
      <c r="Y108" s="213" t="s">
        <v>102</v>
      </c>
      <c r="Z108" s="213" t="s">
        <v>102</v>
      </c>
      <c r="AA108" s="213" t="s">
        <v>102</v>
      </c>
      <c r="AB108" s="213" t="s">
        <v>102</v>
      </c>
      <c r="AC108" s="213" t="s">
        <v>102</v>
      </c>
      <c r="AD108" s="213" t="s">
        <v>102</v>
      </c>
      <c r="AE108" s="213" t="s">
        <v>102</v>
      </c>
      <c r="AF108" s="213" t="s">
        <v>102</v>
      </c>
      <c r="AG108" s="213" t="s">
        <v>102</v>
      </c>
      <c r="AH108" s="213" t="s">
        <v>102</v>
      </c>
      <c r="AI108" s="213" t="s">
        <v>102</v>
      </c>
      <c r="AJ108" s="213" t="s">
        <v>102</v>
      </c>
      <c r="AK108" s="213" t="s">
        <v>102</v>
      </c>
      <c r="AL108" s="213" t="s">
        <v>102</v>
      </c>
      <c r="AM108" s="213" t="s">
        <v>102</v>
      </c>
      <c r="AN108" s="213" t="s">
        <v>102</v>
      </c>
      <c r="AO108" s="213" t="s">
        <v>102</v>
      </c>
      <c r="AP108" s="213" t="str">
        <f t="shared" si="17"/>
        <v/>
      </c>
      <c r="AQ108" s="213" t="str">
        <f t="shared" si="18"/>
        <v/>
      </c>
      <c r="AR108" s="213" t="str">
        <f t="shared" si="19"/>
        <v/>
      </c>
      <c r="AS108" s="213" t="s">
        <v>102</v>
      </c>
      <c r="AT108" s="215" t="s">
        <v>102</v>
      </c>
      <c r="AU108" s="213" t="s">
        <v>102</v>
      </c>
      <c r="AV108" s="213" t="s">
        <v>102</v>
      </c>
      <c r="AW108" s="213" t="s">
        <v>102</v>
      </c>
      <c r="AX108" s="213" t="s">
        <v>102</v>
      </c>
      <c r="AY108" s="213" t="s">
        <v>102</v>
      </c>
      <c r="AZ108" s="214" t="str">
        <f t="shared" si="20"/>
        <v/>
      </c>
      <c r="BA108" s="214" t="s">
        <v>102</v>
      </c>
      <c r="BB108" s="213" t="s">
        <v>102</v>
      </c>
      <c r="BC108" s="215" t="str">
        <f t="shared" si="21"/>
        <v/>
      </c>
      <c r="BD108" s="215" t="s">
        <v>102</v>
      </c>
      <c r="BE108" s="214" t="s">
        <v>102</v>
      </c>
      <c r="BF108" s="213" t="s">
        <v>102</v>
      </c>
      <c r="BG108" s="213" t="str">
        <f t="shared" si="22"/>
        <v/>
      </c>
    </row>
    <row r="109" spans="1:68">
      <c r="A109" s="205">
        <v>59</v>
      </c>
      <c r="B109" s="217" t="s">
        <v>102</v>
      </c>
      <c r="C109" s="217" t="s">
        <v>102</v>
      </c>
      <c r="D109" s="216" t="s">
        <v>102</v>
      </c>
      <c r="E109" s="213" t="s">
        <v>102</v>
      </c>
      <c r="F109" s="213" t="s">
        <v>102</v>
      </c>
      <c r="G109" s="213" t="s">
        <v>102</v>
      </c>
      <c r="H109" s="213" t="s">
        <v>102</v>
      </c>
      <c r="I109" s="213" t="s">
        <v>102</v>
      </c>
      <c r="J109" s="213" t="s">
        <v>102</v>
      </c>
      <c r="K109" s="213" t="s">
        <v>102</v>
      </c>
      <c r="L109" s="213" t="s">
        <v>102</v>
      </c>
      <c r="M109" s="213" t="s">
        <v>102</v>
      </c>
      <c r="N109" s="213" t="s">
        <v>102</v>
      </c>
      <c r="O109" s="213" t="s">
        <v>102</v>
      </c>
      <c r="P109" s="213" t="s">
        <v>102</v>
      </c>
      <c r="Q109" s="213" t="s">
        <v>102</v>
      </c>
      <c r="R109" s="213" t="s">
        <v>102</v>
      </c>
      <c r="S109" s="213" t="s">
        <v>102</v>
      </c>
      <c r="T109" s="213" t="s">
        <v>102</v>
      </c>
      <c r="U109" s="213" t="s">
        <v>102</v>
      </c>
      <c r="V109" s="213" t="s">
        <v>102</v>
      </c>
      <c r="W109" s="213" t="s">
        <v>102</v>
      </c>
      <c r="X109" s="213" t="s">
        <v>102</v>
      </c>
      <c r="Y109" s="213" t="s">
        <v>102</v>
      </c>
      <c r="Z109" s="213" t="s">
        <v>102</v>
      </c>
      <c r="AA109" s="213" t="s">
        <v>102</v>
      </c>
      <c r="AB109" s="213" t="s">
        <v>102</v>
      </c>
      <c r="AC109" s="213" t="s">
        <v>102</v>
      </c>
      <c r="AD109" s="213" t="s">
        <v>102</v>
      </c>
      <c r="AE109" s="213" t="s">
        <v>102</v>
      </c>
      <c r="AF109" s="213" t="s">
        <v>102</v>
      </c>
      <c r="AG109" s="213" t="s">
        <v>102</v>
      </c>
      <c r="AH109" s="213" t="s">
        <v>102</v>
      </c>
      <c r="AI109" s="213" t="s">
        <v>102</v>
      </c>
      <c r="AJ109" s="213" t="s">
        <v>102</v>
      </c>
      <c r="AK109" s="213" t="s">
        <v>102</v>
      </c>
      <c r="AL109" s="213" t="s">
        <v>102</v>
      </c>
      <c r="AM109" s="213" t="s">
        <v>102</v>
      </c>
      <c r="AN109" s="213" t="s">
        <v>102</v>
      </c>
      <c r="AO109" s="213" t="s">
        <v>102</v>
      </c>
      <c r="AP109" s="213" t="str">
        <f t="shared" si="17"/>
        <v/>
      </c>
      <c r="AQ109" s="213" t="str">
        <f t="shared" si="18"/>
        <v/>
      </c>
      <c r="AR109" s="213" t="str">
        <f t="shared" si="19"/>
        <v/>
      </c>
      <c r="AS109" s="213" t="s">
        <v>102</v>
      </c>
      <c r="AT109" s="215" t="s">
        <v>102</v>
      </c>
      <c r="AU109" s="213" t="s">
        <v>102</v>
      </c>
      <c r="AV109" s="213" t="s">
        <v>102</v>
      </c>
      <c r="AW109" s="213" t="s">
        <v>102</v>
      </c>
      <c r="AX109" s="213" t="s">
        <v>102</v>
      </c>
      <c r="AY109" s="213" t="s">
        <v>102</v>
      </c>
      <c r="AZ109" s="214" t="str">
        <f t="shared" si="20"/>
        <v/>
      </c>
      <c r="BA109" s="214" t="s">
        <v>102</v>
      </c>
      <c r="BB109" s="213" t="s">
        <v>102</v>
      </c>
      <c r="BC109" s="215" t="str">
        <f t="shared" si="21"/>
        <v/>
      </c>
      <c r="BD109" s="215" t="s">
        <v>102</v>
      </c>
      <c r="BE109" s="214" t="s">
        <v>102</v>
      </c>
      <c r="BF109" s="213" t="s">
        <v>102</v>
      </c>
      <c r="BG109" s="213" t="str">
        <f t="shared" si="22"/>
        <v/>
      </c>
    </row>
    <row r="110" spans="1:68">
      <c r="A110" s="205">
        <v>59</v>
      </c>
      <c r="B110" s="217" t="s">
        <v>102</v>
      </c>
      <c r="C110" s="217" t="s">
        <v>102</v>
      </c>
      <c r="D110" s="216" t="s">
        <v>102</v>
      </c>
      <c r="E110" s="213" t="s">
        <v>102</v>
      </c>
      <c r="F110" s="213" t="s">
        <v>102</v>
      </c>
      <c r="G110" s="213" t="s">
        <v>102</v>
      </c>
      <c r="H110" s="213" t="s">
        <v>102</v>
      </c>
      <c r="I110" s="213" t="s">
        <v>102</v>
      </c>
      <c r="J110" s="213" t="s">
        <v>102</v>
      </c>
      <c r="K110" s="213" t="s">
        <v>102</v>
      </c>
      <c r="L110" s="213" t="s">
        <v>102</v>
      </c>
      <c r="M110" s="213" t="s">
        <v>102</v>
      </c>
      <c r="N110" s="213" t="s">
        <v>102</v>
      </c>
      <c r="O110" s="213" t="s">
        <v>102</v>
      </c>
      <c r="P110" s="213" t="s">
        <v>102</v>
      </c>
      <c r="Q110" s="213" t="s">
        <v>102</v>
      </c>
      <c r="R110" s="213" t="s">
        <v>102</v>
      </c>
      <c r="S110" s="213" t="s">
        <v>102</v>
      </c>
      <c r="T110" s="213" t="s">
        <v>102</v>
      </c>
      <c r="U110" s="213" t="s">
        <v>102</v>
      </c>
      <c r="V110" s="213" t="s">
        <v>102</v>
      </c>
      <c r="W110" s="213" t="s">
        <v>102</v>
      </c>
      <c r="X110" s="213" t="s">
        <v>102</v>
      </c>
      <c r="Y110" s="213" t="s">
        <v>102</v>
      </c>
      <c r="Z110" s="213" t="s">
        <v>102</v>
      </c>
      <c r="AA110" s="213" t="s">
        <v>102</v>
      </c>
      <c r="AB110" s="213" t="s">
        <v>102</v>
      </c>
      <c r="AC110" s="213" t="s">
        <v>102</v>
      </c>
      <c r="AD110" s="213" t="s">
        <v>102</v>
      </c>
      <c r="AE110" s="213" t="s">
        <v>102</v>
      </c>
      <c r="AF110" s="213" t="s">
        <v>102</v>
      </c>
      <c r="AG110" s="213" t="s">
        <v>102</v>
      </c>
      <c r="AH110" s="213" t="s">
        <v>102</v>
      </c>
      <c r="AI110" s="213" t="s">
        <v>102</v>
      </c>
      <c r="AJ110" s="213" t="s">
        <v>102</v>
      </c>
      <c r="AK110" s="213" t="s">
        <v>102</v>
      </c>
      <c r="AL110" s="213" t="s">
        <v>102</v>
      </c>
      <c r="AM110" s="213" t="s">
        <v>102</v>
      </c>
      <c r="AN110" s="213" t="s">
        <v>102</v>
      </c>
      <c r="AO110" s="213" t="s">
        <v>102</v>
      </c>
      <c r="AP110" s="213" t="str">
        <f t="shared" si="17"/>
        <v/>
      </c>
      <c r="AQ110" s="213" t="str">
        <f t="shared" si="18"/>
        <v/>
      </c>
      <c r="AR110" s="213" t="str">
        <f t="shared" si="19"/>
        <v/>
      </c>
      <c r="AS110" s="213" t="s">
        <v>102</v>
      </c>
      <c r="AT110" s="215" t="s">
        <v>102</v>
      </c>
      <c r="AU110" s="213" t="s">
        <v>102</v>
      </c>
      <c r="AV110" s="213" t="s">
        <v>102</v>
      </c>
      <c r="AW110" s="213" t="s">
        <v>102</v>
      </c>
      <c r="AX110" s="213" t="s">
        <v>102</v>
      </c>
      <c r="AY110" s="213" t="s">
        <v>102</v>
      </c>
      <c r="AZ110" s="214" t="str">
        <f t="shared" si="20"/>
        <v/>
      </c>
      <c r="BA110" s="214" t="s">
        <v>102</v>
      </c>
      <c r="BB110" s="213" t="s">
        <v>102</v>
      </c>
      <c r="BC110" s="215" t="str">
        <f t="shared" si="21"/>
        <v/>
      </c>
      <c r="BD110" s="215" t="s">
        <v>102</v>
      </c>
      <c r="BE110" s="214" t="s">
        <v>102</v>
      </c>
      <c r="BF110" s="213" t="s">
        <v>102</v>
      </c>
      <c r="BG110" s="213" t="str">
        <f t="shared" si="22"/>
        <v/>
      </c>
    </row>
    <row r="111" spans="1:68">
      <c r="A111" s="205">
        <v>59</v>
      </c>
      <c r="B111" s="217" t="s">
        <v>102</v>
      </c>
      <c r="C111" s="217" t="s">
        <v>102</v>
      </c>
      <c r="D111" s="216" t="s">
        <v>102</v>
      </c>
      <c r="E111" s="213" t="s">
        <v>102</v>
      </c>
      <c r="F111" s="213" t="s">
        <v>102</v>
      </c>
      <c r="G111" s="213" t="s">
        <v>102</v>
      </c>
      <c r="H111" s="213" t="s">
        <v>102</v>
      </c>
      <c r="I111" s="213" t="s">
        <v>102</v>
      </c>
      <c r="J111" s="213" t="s">
        <v>102</v>
      </c>
      <c r="K111" s="213" t="s">
        <v>102</v>
      </c>
      <c r="L111" s="213" t="s">
        <v>102</v>
      </c>
      <c r="M111" s="213" t="s">
        <v>102</v>
      </c>
      <c r="N111" s="213" t="s">
        <v>102</v>
      </c>
      <c r="O111" s="213" t="s">
        <v>102</v>
      </c>
      <c r="P111" s="213" t="s">
        <v>102</v>
      </c>
      <c r="Q111" s="213" t="s">
        <v>102</v>
      </c>
      <c r="R111" s="213" t="s">
        <v>102</v>
      </c>
      <c r="S111" s="213" t="s">
        <v>102</v>
      </c>
      <c r="T111" s="213" t="s">
        <v>102</v>
      </c>
      <c r="U111" s="213" t="s">
        <v>102</v>
      </c>
      <c r="V111" s="213" t="s">
        <v>102</v>
      </c>
      <c r="W111" s="213" t="s">
        <v>102</v>
      </c>
      <c r="X111" s="213" t="s">
        <v>102</v>
      </c>
      <c r="Y111" s="213" t="s">
        <v>102</v>
      </c>
      <c r="Z111" s="213" t="s">
        <v>102</v>
      </c>
      <c r="AA111" s="213" t="s">
        <v>102</v>
      </c>
      <c r="AB111" s="213" t="s">
        <v>102</v>
      </c>
      <c r="AC111" s="213" t="s">
        <v>102</v>
      </c>
      <c r="AD111" s="213" t="s">
        <v>102</v>
      </c>
      <c r="AE111" s="213" t="s">
        <v>102</v>
      </c>
      <c r="AF111" s="213" t="s">
        <v>102</v>
      </c>
      <c r="AG111" s="213" t="s">
        <v>102</v>
      </c>
      <c r="AH111" s="213" t="s">
        <v>102</v>
      </c>
      <c r="AI111" s="213" t="s">
        <v>102</v>
      </c>
      <c r="AJ111" s="213" t="s">
        <v>102</v>
      </c>
      <c r="AK111" s="213" t="s">
        <v>102</v>
      </c>
      <c r="AL111" s="213" t="s">
        <v>102</v>
      </c>
      <c r="AM111" s="213" t="s">
        <v>102</v>
      </c>
      <c r="AN111" s="213" t="s">
        <v>102</v>
      </c>
      <c r="AO111" s="213" t="s">
        <v>102</v>
      </c>
      <c r="AP111" s="213" t="str">
        <f t="shared" si="17"/>
        <v/>
      </c>
      <c r="AQ111" s="213" t="str">
        <f t="shared" si="18"/>
        <v/>
      </c>
      <c r="AR111" s="213" t="str">
        <f t="shared" si="19"/>
        <v/>
      </c>
      <c r="AS111" s="213" t="s">
        <v>102</v>
      </c>
      <c r="AT111" s="215" t="s">
        <v>102</v>
      </c>
      <c r="AU111" s="213" t="s">
        <v>102</v>
      </c>
      <c r="AV111" s="213" t="s">
        <v>102</v>
      </c>
      <c r="AW111" s="213" t="s">
        <v>102</v>
      </c>
      <c r="AX111" s="213" t="s">
        <v>102</v>
      </c>
      <c r="AY111" s="213" t="s">
        <v>102</v>
      </c>
      <c r="AZ111" s="214" t="str">
        <f t="shared" si="20"/>
        <v/>
      </c>
      <c r="BA111" s="214" t="s">
        <v>102</v>
      </c>
      <c r="BB111" s="213" t="s">
        <v>102</v>
      </c>
      <c r="BC111" s="215" t="str">
        <f t="shared" si="21"/>
        <v/>
      </c>
      <c r="BD111" s="215" t="s">
        <v>102</v>
      </c>
      <c r="BE111" s="214" t="s">
        <v>102</v>
      </c>
      <c r="BF111" s="213" t="s">
        <v>102</v>
      </c>
      <c r="BG111" s="213" t="str">
        <f t="shared" si="22"/>
        <v/>
      </c>
    </row>
    <row r="112" spans="1:68">
      <c r="A112" s="205">
        <v>59</v>
      </c>
      <c r="B112" s="217" t="s">
        <v>102</v>
      </c>
      <c r="C112" s="217" t="s">
        <v>102</v>
      </c>
      <c r="D112" s="216" t="s">
        <v>102</v>
      </c>
      <c r="E112" s="213" t="s">
        <v>102</v>
      </c>
      <c r="F112" s="213" t="s">
        <v>102</v>
      </c>
      <c r="G112" s="213" t="s">
        <v>102</v>
      </c>
      <c r="H112" s="213" t="s">
        <v>102</v>
      </c>
      <c r="I112" s="213" t="s">
        <v>102</v>
      </c>
      <c r="J112" s="213" t="s">
        <v>102</v>
      </c>
      <c r="K112" s="213" t="s">
        <v>102</v>
      </c>
      <c r="L112" s="213" t="s">
        <v>102</v>
      </c>
      <c r="M112" s="213" t="s">
        <v>102</v>
      </c>
      <c r="N112" s="213" t="s">
        <v>102</v>
      </c>
      <c r="O112" s="213" t="s">
        <v>102</v>
      </c>
      <c r="P112" s="213" t="s">
        <v>102</v>
      </c>
      <c r="Q112" s="213" t="s">
        <v>102</v>
      </c>
      <c r="R112" s="213" t="s">
        <v>102</v>
      </c>
      <c r="S112" s="213" t="s">
        <v>102</v>
      </c>
      <c r="T112" s="213" t="s">
        <v>102</v>
      </c>
      <c r="U112" s="213" t="s">
        <v>102</v>
      </c>
      <c r="V112" s="213" t="s">
        <v>102</v>
      </c>
      <c r="W112" s="213" t="s">
        <v>102</v>
      </c>
      <c r="X112" s="213" t="s">
        <v>102</v>
      </c>
      <c r="Y112" s="213" t="s">
        <v>102</v>
      </c>
      <c r="Z112" s="213" t="s">
        <v>102</v>
      </c>
      <c r="AA112" s="213" t="s">
        <v>102</v>
      </c>
      <c r="AB112" s="213" t="s">
        <v>102</v>
      </c>
      <c r="AC112" s="213" t="s">
        <v>102</v>
      </c>
      <c r="AD112" s="213" t="s">
        <v>102</v>
      </c>
      <c r="AE112" s="213" t="s">
        <v>102</v>
      </c>
      <c r="AF112" s="213" t="s">
        <v>102</v>
      </c>
      <c r="AG112" s="213" t="s">
        <v>102</v>
      </c>
      <c r="AH112" s="213" t="s">
        <v>102</v>
      </c>
      <c r="AI112" s="213" t="s">
        <v>102</v>
      </c>
      <c r="AJ112" s="213" t="s">
        <v>102</v>
      </c>
      <c r="AK112" s="213" t="s">
        <v>102</v>
      </c>
      <c r="AL112" s="213" t="s">
        <v>102</v>
      </c>
      <c r="AM112" s="213" t="s">
        <v>102</v>
      </c>
      <c r="AN112" s="213" t="s">
        <v>102</v>
      </c>
      <c r="AO112" s="213" t="s">
        <v>102</v>
      </c>
      <c r="AP112" s="213" t="str">
        <f t="shared" si="17"/>
        <v/>
      </c>
      <c r="AQ112" s="213" t="str">
        <f t="shared" si="18"/>
        <v/>
      </c>
      <c r="AR112" s="213" t="str">
        <f t="shared" si="19"/>
        <v/>
      </c>
      <c r="AS112" s="213" t="s">
        <v>102</v>
      </c>
      <c r="AT112" s="215" t="s">
        <v>102</v>
      </c>
      <c r="AU112" s="213" t="s">
        <v>102</v>
      </c>
      <c r="AV112" s="213" t="s">
        <v>102</v>
      </c>
      <c r="AW112" s="213" t="s">
        <v>102</v>
      </c>
      <c r="AX112" s="213" t="s">
        <v>102</v>
      </c>
      <c r="AY112" s="213" t="s">
        <v>102</v>
      </c>
      <c r="AZ112" s="214" t="str">
        <f t="shared" si="20"/>
        <v/>
      </c>
      <c r="BA112" s="214" t="s">
        <v>102</v>
      </c>
      <c r="BB112" s="213" t="s">
        <v>102</v>
      </c>
      <c r="BC112" s="215" t="str">
        <f t="shared" si="21"/>
        <v/>
      </c>
      <c r="BD112" s="215" t="s">
        <v>102</v>
      </c>
      <c r="BE112" s="214" t="s">
        <v>102</v>
      </c>
      <c r="BF112" s="213" t="s">
        <v>102</v>
      </c>
      <c r="BG112" s="213" t="str">
        <f t="shared" si="22"/>
        <v/>
      </c>
    </row>
    <row r="113" spans="1:59">
      <c r="A113" s="205">
        <v>59</v>
      </c>
      <c r="B113" s="217" t="s">
        <v>102</v>
      </c>
      <c r="C113" s="217" t="s">
        <v>102</v>
      </c>
      <c r="D113" s="216" t="s">
        <v>102</v>
      </c>
      <c r="E113" s="213" t="s">
        <v>102</v>
      </c>
      <c r="F113" s="213" t="s">
        <v>102</v>
      </c>
      <c r="G113" s="213" t="s">
        <v>102</v>
      </c>
      <c r="H113" s="213" t="s">
        <v>102</v>
      </c>
      <c r="I113" s="213" t="s">
        <v>102</v>
      </c>
      <c r="J113" s="213" t="s">
        <v>102</v>
      </c>
      <c r="K113" s="213" t="s">
        <v>102</v>
      </c>
      <c r="L113" s="213" t="s">
        <v>102</v>
      </c>
      <c r="M113" s="213" t="s">
        <v>102</v>
      </c>
      <c r="N113" s="213" t="s">
        <v>102</v>
      </c>
      <c r="O113" s="213" t="s">
        <v>102</v>
      </c>
      <c r="P113" s="213" t="s">
        <v>102</v>
      </c>
      <c r="Q113" s="213" t="s">
        <v>102</v>
      </c>
      <c r="R113" s="213" t="s">
        <v>102</v>
      </c>
      <c r="S113" s="213" t="s">
        <v>102</v>
      </c>
      <c r="T113" s="213" t="s">
        <v>102</v>
      </c>
      <c r="U113" s="213" t="s">
        <v>102</v>
      </c>
      <c r="V113" s="213" t="s">
        <v>102</v>
      </c>
      <c r="W113" s="213" t="s">
        <v>102</v>
      </c>
      <c r="X113" s="213" t="s">
        <v>102</v>
      </c>
      <c r="Y113" s="213" t="s">
        <v>102</v>
      </c>
      <c r="Z113" s="213" t="s">
        <v>102</v>
      </c>
      <c r="AA113" s="213" t="s">
        <v>102</v>
      </c>
      <c r="AB113" s="213" t="s">
        <v>102</v>
      </c>
      <c r="AC113" s="213" t="s">
        <v>102</v>
      </c>
      <c r="AD113" s="213" t="s">
        <v>102</v>
      </c>
      <c r="AE113" s="213" t="s">
        <v>102</v>
      </c>
      <c r="AF113" s="213" t="s">
        <v>102</v>
      </c>
      <c r="AG113" s="213" t="s">
        <v>102</v>
      </c>
      <c r="AH113" s="213" t="s">
        <v>102</v>
      </c>
      <c r="AI113" s="213" t="s">
        <v>102</v>
      </c>
      <c r="AJ113" s="213" t="s">
        <v>102</v>
      </c>
      <c r="AK113" s="213" t="s">
        <v>102</v>
      </c>
      <c r="AL113" s="213" t="s">
        <v>102</v>
      </c>
      <c r="AM113" s="213" t="s">
        <v>102</v>
      </c>
      <c r="AN113" s="213" t="s">
        <v>102</v>
      </c>
      <c r="AO113" s="213" t="s">
        <v>102</v>
      </c>
      <c r="AP113" s="213" t="str">
        <f t="shared" si="17"/>
        <v/>
      </c>
      <c r="AQ113" s="213" t="str">
        <f t="shared" si="18"/>
        <v/>
      </c>
      <c r="AR113" s="213" t="str">
        <f t="shared" si="19"/>
        <v/>
      </c>
      <c r="AS113" s="213" t="s">
        <v>102</v>
      </c>
      <c r="AT113" s="215" t="s">
        <v>102</v>
      </c>
      <c r="AU113" s="213" t="s">
        <v>102</v>
      </c>
      <c r="AV113" s="213" t="s">
        <v>102</v>
      </c>
      <c r="AW113" s="213" t="s">
        <v>102</v>
      </c>
      <c r="AX113" s="213" t="s">
        <v>102</v>
      </c>
      <c r="AY113" s="213" t="s">
        <v>102</v>
      </c>
      <c r="AZ113" s="214" t="str">
        <f t="shared" si="20"/>
        <v/>
      </c>
      <c r="BA113" s="214" t="s">
        <v>102</v>
      </c>
      <c r="BB113" s="213" t="s">
        <v>102</v>
      </c>
      <c r="BC113" s="215" t="str">
        <f t="shared" si="21"/>
        <v/>
      </c>
      <c r="BD113" s="215" t="s">
        <v>102</v>
      </c>
      <c r="BE113" s="214" t="s">
        <v>102</v>
      </c>
      <c r="BF113" s="213" t="s">
        <v>102</v>
      </c>
      <c r="BG113" s="213" t="str">
        <f t="shared" si="22"/>
        <v/>
      </c>
    </row>
    <row r="114" spans="1:59">
      <c r="A114" s="205">
        <v>59</v>
      </c>
      <c r="B114" s="217" t="s">
        <v>102</v>
      </c>
      <c r="C114" s="217" t="s">
        <v>102</v>
      </c>
      <c r="D114" s="216" t="s">
        <v>102</v>
      </c>
      <c r="E114" s="213" t="s">
        <v>102</v>
      </c>
      <c r="F114" s="213" t="s">
        <v>102</v>
      </c>
      <c r="G114" s="213" t="s">
        <v>102</v>
      </c>
      <c r="H114" s="213" t="s">
        <v>102</v>
      </c>
      <c r="I114" s="213" t="s">
        <v>102</v>
      </c>
      <c r="J114" s="213" t="s">
        <v>102</v>
      </c>
      <c r="K114" s="213" t="s">
        <v>102</v>
      </c>
      <c r="L114" s="213" t="s">
        <v>102</v>
      </c>
      <c r="M114" s="213" t="s">
        <v>102</v>
      </c>
      <c r="N114" s="213" t="s">
        <v>102</v>
      </c>
      <c r="O114" s="213" t="s">
        <v>102</v>
      </c>
      <c r="P114" s="213" t="s">
        <v>102</v>
      </c>
      <c r="Q114" s="213" t="s">
        <v>102</v>
      </c>
      <c r="R114" s="213" t="s">
        <v>102</v>
      </c>
      <c r="S114" s="213" t="s">
        <v>102</v>
      </c>
      <c r="T114" s="213" t="s">
        <v>102</v>
      </c>
      <c r="U114" s="213" t="s">
        <v>102</v>
      </c>
      <c r="V114" s="213" t="s">
        <v>102</v>
      </c>
      <c r="W114" s="213" t="s">
        <v>102</v>
      </c>
      <c r="X114" s="213" t="s">
        <v>102</v>
      </c>
      <c r="Y114" s="213" t="s">
        <v>102</v>
      </c>
      <c r="Z114" s="213" t="s">
        <v>102</v>
      </c>
      <c r="AA114" s="213" t="s">
        <v>102</v>
      </c>
      <c r="AB114" s="213" t="s">
        <v>102</v>
      </c>
      <c r="AC114" s="213" t="s">
        <v>102</v>
      </c>
      <c r="AD114" s="213" t="s">
        <v>102</v>
      </c>
      <c r="AE114" s="213" t="s">
        <v>102</v>
      </c>
      <c r="AF114" s="213" t="s">
        <v>102</v>
      </c>
      <c r="AG114" s="213" t="s">
        <v>102</v>
      </c>
      <c r="AH114" s="213" t="s">
        <v>102</v>
      </c>
      <c r="AI114" s="213" t="s">
        <v>102</v>
      </c>
      <c r="AJ114" s="213" t="s">
        <v>102</v>
      </c>
      <c r="AK114" s="213" t="s">
        <v>102</v>
      </c>
      <c r="AL114" s="213" t="s">
        <v>102</v>
      </c>
      <c r="AM114" s="213" t="s">
        <v>102</v>
      </c>
      <c r="AN114" s="213" t="s">
        <v>102</v>
      </c>
      <c r="AO114" s="213" t="s">
        <v>102</v>
      </c>
      <c r="AP114" s="213" t="str">
        <f t="shared" si="17"/>
        <v/>
      </c>
      <c r="AQ114" s="213" t="str">
        <f t="shared" si="18"/>
        <v/>
      </c>
      <c r="AR114" s="213" t="str">
        <f t="shared" si="19"/>
        <v/>
      </c>
      <c r="AS114" s="213" t="s">
        <v>102</v>
      </c>
      <c r="AT114" s="215" t="s">
        <v>102</v>
      </c>
      <c r="AU114" s="213" t="s">
        <v>102</v>
      </c>
      <c r="AV114" s="213" t="s">
        <v>102</v>
      </c>
      <c r="AW114" s="213" t="s">
        <v>102</v>
      </c>
      <c r="AX114" s="213" t="s">
        <v>102</v>
      </c>
      <c r="AY114" s="213" t="s">
        <v>102</v>
      </c>
      <c r="AZ114" s="214" t="str">
        <f t="shared" si="20"/>
        <v/>
      </c>
      <c r="BA114" s="214" t="s">
        <v>102</v>
      </c>
      <c r="BB114" s="213" t="s">
        <v>102</v>
      </c>
      <c r="BC114" s="215" t="str">
        <f t="shared" si="21"/>
        <v/>
      </c>
      <c r="BD114" s="215" t="s">
        <v>102</v>
      </c>
      <c r="BE114" s="214" t="s">
        <v>102</v>
      </c>
      <c r="BF114" s="213" t="s">
        <v>102</v>
      </c>
      <c r="BG114" s="213" t="str">
        <f t="shared" si="22"/>
        <v/>
      </c>
    </row>
    <row r="115" spans="1:59">
      <c r="A115" s="205">
        <v>59</v>
      </c>
      <c r="B115" s="217" t="s">
        <v>102</v>
      </c>
      <c r="C115" s="217" t="s">
        <v>102</v>
      </c>
      <c r="D115" s="216" t="s">
        <v>102</v>
      </c>
      <c r="E115" s="213" t="s">
        <v>102</v>
      </c>
      <c r="F115" s="213" t="s">
        <v>102</v>
      </c>
      <c r="G115" s="213" t="s">
        <v>102</v>
      </c>
      <c r="H115" s="213" t="s">
        <v>102</v>
      </c>
      <c r="I115" s="213" t="s">
        <v>102</v>
      </c>
      <c r="J115" s="213" t="s">
        <v>102</v>
      </c>
      <c r="K115" s="213" t="s">
        <v>102</v>
      </c>
      <c r="L115" s="213" t="s">
        <v>102</v>
      </c>
      <c r="M115" s="213" t="s">
        <v>102</v>
      </c>
      <c r="N115" s="213" t="s">
        <v>102</v>
      </c>
      <c r="O115" s="213" t="s">
        <v>102</v>
      </c>
      <c r="P115" s="213" t="s">
        <v>102</v>
      </c>
      <c r="Q115" s="213" t="s">
        <v>102</v>
      </c>
      <c r="R115" s="213" t="s">
        <v>102</v>
      </c>
      <c r="S115" s="213" t="s">
        <v>102</v>
      </c>
      <c r="T115" s="213" t="s">
        <v>102</v>
      </c>
      <c r="U115" s="213" t="s">
        <v>102</v>
      </c>
      <c r="V115" s="213" t="s">
        <v>102</v>
      </c>
      <c r="W115" s="213" t="s">
        <v>102</v>
      </c>
      <c r="X115" s="213" t="s">
        <v>102</v>
      </c>
      <c r="Y115" s="213" t="s">
        <v>102</v>
      </c>
      <c r="Z115" s="213" t="s">
        <v>102</v>
      </c>
      <c r="AA115" s="213" t="s">
        <v>102</v>
      </c>
      <c r="AB115" s="213" t="s">
        <v>102</v>
      </c>
      <c r="AC115" s="213" t="s">
        <v>102</v>
      </c>
      <c r="AD115" s="213" t="s">
        <v>102</v>
      </c>
      <c r="AE115" s="213" t="s">
        <v>102</v>
      </c>
      <c r="AF115" s="213" t="s">
        <v>102</v>
      </c>
      <c r="AG115" s="213" t="s">
        <v>102</v>
      </c>
      <c r="AH115" s="213" t="s">
        <v>102</v>
      </c>
      <c r="AI115" s="213" t="s">
        <v>102</v>
      </c>
      <c r="AJ115" s="213" t="s">
        <v>102</v>
      </c>
      <c r="AK115" s="213" t="s">
        <v>102</v>
      </c>
      <c r="AL115" s="213" t="s">
        <v>102</v>
      </c>
      <c r="AM115" s="213" t="s">
        <v>102</v>
      </c>
      <c r="AN115" s="213" t="s">
        <v>102</v>
      </c>
      <c r="AO115" s="213" t="s">
        <v>102</v>
      </c>
      <c r="AP115" s="213" t="str">
        <f t="shared" si="17"/>
        <v/>
      </c>
      <c r="AQ115" s="213" t="str">
        <f t="shared" si="18"/>
        <v/>
      </c>
      <c r="AR115" s="213" t="str">
        <f t="shared" si="19"/>
        <v/>
      </c>
      <c r="AS115" s="213" t="s">
        <v>102</v>
      </c>
      <c r="AT115" s="215" t="s">
        <v>102</v>
      </c>
      <c r="AU115" s="213" t="s">
        <v>102</v>
      </c>
      <c r="AV115" s="213" t="s">
        <v>102</v>
      </c>
      <c r="AW115" s="213" t="s">
        <v>102</v>
      </c>
      <c r="AX115" s="213" t="s">
        <v>102</v>
      </c>
      <c r="AY115" s="213" t="s">
        <v>102</v>
      </c>
      <c r="AZ115" s="214" t="str">
        <f t="shared" si="20"/>
        <v/>
      </c>
      <c r="BA115" s="214" t="s">
        <v>102</v>
      </c>
      <c r="BB115" s="213" t="s">
        <v>102</v>
      </c>
      <c r="BC115" s="215" t="str">
        <f t="shared" si="21"/>
        <v/>
      </c>
      <c r="BD115" s="215" t="s">
        <v>102</v>
      </c>
      <c r="BE115" s="214" t="s">
        <v>102</v>
      </c>
      <c r="BF115" s="213" t="s">
        <v>102</v>
      </c>
      <c r="BG115" s="213" t="str">
        <f t="shared" si="22"/>
        <v/>
      </c>
    </row>
    <row r="116" spans="1:59">
      <c r="A116" s="205">
        <v>59</v>
      </c>
      <c r="B116" s="217" t="s">
        <v>102</v>
      </c>
      <c r="C116" s="217" t="s">
        <v>102</v>
      </c>
      <c r="D116" s="216" t="s">
        <v>102</v>
      </c>
      <c r="E116" s="213" t="s">
        <v>102</v>
      </c>
      <c r="F116" s="213" t="s">
        <v>102</v>
      </c>
      <c r="G116" s="213" t="s">
        <v>102</v>
      </c>
      <c r="H116" s="213" t="s">
        <v>102</v>
      </c>
      <c r="I116" s="213" t="s">
        <v>102</v>
      </c>
      <c r="J116" s="213" t="s">
        <v>102</v>
      </c>
      <c r="K116" s="213" t="s">
        <v>102</v>
      </c>
      <c r="L116" s="213" t="s">
        <v>102</v>
      </c>
      <c r="M116" s="213" t="s">
        <v>102</v>
      </c>
      <c r="N116" s="213" t="s">
        <v>102</v>
      </c>
      <c r="O116" s="213" t="s">
        <v>102</v>
      </c>
      <c r="P116" s="213" t="s">
        <v>102</v>
      </c>
      <c r="Q116" s="213" t="s">
        <v>102</v>
      </c>
      <c r="R116" s="213" t="s">
        <v>102</v>
      </c>
      <c r="S116" s="213" t="s">
        <v>102</v>
      </c>
      <c r="T116" s="213" t="s">
        <v>102</v>
      </c>
      <c r="U116" s="213" t="s">
        <v>102</v>
      </c>
      <c r="V116" s="213" t="s">
        <v>102</v>
      </c>
      <c r="W116" s="213" t="s">
        <v>102</v>
      </c>
      <c r="X116" s="213" t="s">
        <v>102</v>
      </c>
      <c r="Y116" s="213" t="s">
        <v>102</v>
      </c>
      <c r="Z116" s="213" t="s">
        <v>102</v>
      </c>
      <c r="AA116" s="213" t="s">
        <v>102</v>
      </c>
      <c r="AB116" s="213" t="s">
        <v>102</v>
      </c>
      <c r="AC116" s="213" t="s">
        <v>102</v>
      </c>
      <c r="AD116" s="213" t="s">
        <v>102</v>
      </c>
      <c r="AE116" s="213" t="s">
        <v>102</v>
      </c>
      <c r="AF116" s="213" t="s">
        <v>102</v>
      </c>
      <c r="AG116" s="213" t="s">
        <v>102</v>
      </c>
      <c r="AH116" s="213" t="s">
        <v>102</v>
      </c>
      <c r="AI116" s="213" t="s">
        <v>102</v>
      </c>
      <c r="AJ116" s="213" t="s">
        <v>102</v>
      </c>
      <c r="AK116" s="213" t="s">
        <v>102</v>
      </c>
      <c r="AL116" s="213" t="s">
        <v>102</v>
      </c>
      <c r="AM116" s="213" t="s">
        <v>102</v>
      </c>
      <c r="AN116" s="213" t="s">
        <v>102</v>
      </c>
      <c r="AO116" s="213" t="s">
        <v>102</v>
      </c>
      <c r="AP116" s="213" t="str">
        <f t="shared" si="17"/>
        <v/>
      </c>
      <c r="AQ116" s="213" t="str">
        <f t="shared" si="18"/>
        <v/>
      </c>
      <c r="AR116" s="213" t="str">
        <f t="shared" si="19"/>
        <v/>
      </c>
      <c r="AS116" s="213" t="s">
        <v>102</v>
      </c>
      <c r="AT116" s="215" t="s">
        <v>102</v>
      </c>
      <c r="AU116" s="213" t="s">
        <v>102</v>
      </c>
      <c r="AV116" s="213" t="s">
        <v>102</v>
      </c>
      <c r="AW116" s="213" t="s">
        <v>102</v>
      </c>
      <c r="AX116" s="213" t="s">
        <v>102</v>
      </c>
      <c r="AY116" s="213" t="s">
        <v>102</v>
      </c>
      <c r="AZ116" s="214" t="str">
        <f t="shared" si="20"/>
        <v/>
      </c>
      <c r="BA116" s="214" t="s">
        <v>102</v>
      </c>
      <c r="BB116" s="213" t="s">
        <v>102</v>
      </c>
      <c r="BC116" s="215" t="str">
        <f t="shared" si="21"/>
        <v/>
      </c>
      <c r="BD116" s="215" t="s">
        <v>102</v>
      </c>
      <c r="BE116" s="214" t="s">
        <v>102</v>
      </c>
      <c r="BF116" s="213" t="s">
        <v>102</v>
      </c>
      <c r="BG116" s="213" t="str">
        <f t="shared" si="22"/>
        <v/>
      </c>
    </row>
    <row r="117" spans="1:59">
      <c r="A117" s="205">
        <v>59</v>
      </c>
      <c r="B117" s="217" t="s">
        <v>102</v>
      </c>
      <c r="C117" s="217" t="s">
        <v>102</v>
      </c>
      <c r="D117" s="216" t="s">
        <v>102</v>
      </c>
      <c r="E117" s="213" t="s">
        <v>102</v>
      </c>
      <c r="F117" s="213" t="s">
        <v>102</v>
      </c>
      <c r="G117" s="213" t="s">
        <v>102</v>
      </c>
      <c r="H117" s="213" t="s">
        <v>102</v>
      </c>
      <c r="I117" s="213" t="s">
        <v>102</v>
      </c>
      <c r="J117" s="213" t="s">
        <v>102</v>
      </c>
      <c r="K117" s="213" t="s">
        <v>102</v>
      </c>
      <c r="L117" s="213" t="s">
        <v>102</v>
      </c>
      <c r="M117" s="213" t="s">
        <v>102</v>
      </c>
      <c r="N117" s="213" t="s">
        <v>102</v>
      </c>
      <c r="O117" s="213" t="s">
        <v>102</v>
      </c>
      <c r="P117" s="213" t="s">
        <v>102</v>
      </c>
      <c r="Q117" s="213" t="s">
        <v>102</v>
      </c>
      <c r="R117" s="213" t="s">
        <v>102</v>
      </c>
      <c r="S117" s="213" t="s">
        <v>102</v>
      </c>
      <c r="T117" s="213" t="s">
        <v>102</v>
      </c>
      <c r="U117" s="213" t="s">
        <v>102</v>
      </c>
      <c r="V117" s="213" t="s">
        <v>102</v>
      </c>
      <c r="W117" s="213" t="s">
        <v>102</v>
      </c>
      <c r="X117" s="213" t="s">
        <v>102</v>
      </c>
      <c r="Y117" s="213" t="s">
        <v>102</v>
      </c>
      <c r="Z117" s="213" t="s">
        <v>102</v>
      </c>
      <c r="AA117" s="213" t="s">
        <v>102</v>
      </c>
      <c r="AB117" s="213" t="s">
        <v>102</v>
      </c>
      <c r="AC117" s="213" t="s">
        <v>102</v>
      </c>
      <c r="AD117" s="213" t="s">
        <v>102</v>
      </c>
      <c r="AE117" s="213" t="s">
        <v>102</v>
      </c>
      <c r="AF117" s="213" t="s">
        <v>102</v>
      </c>
      <c r="AG117" s="213" t="s">
        <v>102</v>
      </c>
      <c r="AH117" s="213" t="s">
        <v>102</v>
      </c>
      <c r="AI117" s="213" t="s">
        <v>102</v>
      </c>
      <c r="AJ117" s="213" t="s">
        <v>102</v>
      </c>
      <c r="AK117" s="213" t="s">
        <v>102</v>
      </c>
      <c r="AL117" s="213" t="s">
        <v>102</v>
      </c>
      <c r="AM117" s="213" t="s">
        <v>102</v>
      </c>
      <c r="AN117" s="213" t="s">
        <v>102</v>
      </c>
      <c r="AO117" s="213" t="s">
        <v>102</v>
      </c>
      <c r="AP117" s="213" t="str">
        <f t="shared" si="17"/>
        <v/>
      </c>
      <c r="AQ117" s="213" t="str">
        <f t="shared" si="18"/>
        <v/>
      </c>
      <c r="AR117" s="213" t="str">
        <f t="shared" si="19"/>
        <v/>
      </c>
      <c r="AS117" s="213" t="s">
        <v>102</v>
      </c>
      <c r="AT117" s="215" t="s">
        <v>102</v>
      </c>
      <c r="AU117" s="213" t="s">
        <v>102</v>
      </c>
      <c r="AV117" s="213" t="s">
        <v>102</v>
      </c>
      <c r="AW117" s="213" t="s">
        <v>102</v>
      </c>
      <c r="AX117" s="213" t="s">
        <v>102</v>
      </c>
      <c r="AY117" s="213" t="s">
        <v>102</v>
      </c>
      <c r="AZ117" s="214" t="str">
        <f t="shared" si="20"/>
        <v/>
      </c>
      <c r="BA117" s="214" t="s">
        <v>102</v>
      </c>
      <c r="BB117" s="213" t="s">
        <v>102</v>
      </c>
      <c r="BC117" s="215" t="str">
        <f t="shared" si="21"/>
        <v/>
      </c>
      <c r="BD117" s="215" t="s">
        <v>102</v>
      </c>
      <c r="BE117" s="214" t="s">
        <v>102</v>
      </c>
      <c r="BF117" s="213" t="s">
        <v>102</v>
      </c>
      <c r="BG117" s="213" t="str">
        <f t="shared" si="22"/>
        <v/>
      </c>
    </row>
    <row r="118" spans="1:59">
      <c r="A118" s="205">
        <v>59</v>
      </c>
      <c r="B118" s="217" t="s">
        <v>102</v>
      </c>
      <c r="C118" s="217" t="s">
        <v>102</v>
      </c>
      <c r="D118" s="216" t="s">
        <v>102</v>
      </c>
      <c r="E118" s="213" t="s">
        <v>102</v>
      </c>
      <c r="F118" s="213" t="s">
        <v>102</v>
      </c>
      <c r="G118" s="213" t="s">
        <v>102</v>
      </c>
      <c r="H118" s="213" t="s">
        <v>102</v>
      </c>
      <c r="I118" s="213" t="s">
        <v>102</v>
      </c>
      <c r="J118" s="213" t="s">
        <v>102</v>
      </c>
      <c r="K118" s="213" t="s">
        <v>102</v>
      </c>
      <c r="L118" s="213" t="s">
        <v>102</v>
      </c>
      <c r="M118" s="213" t="s">
        <v>102</v>
      </c>
      <c r="N118" s="213" t="s">
        <v>102</v>
      </c>
      <c r="O118" s="213" t="s">
        <v>102</v>
      </c>
      <c r="P118" s="213" t="s">
        <v>102</v>
      </c>
      <c r="Q118" s="213" t="s">
        <v>102</v>
      </c>
      <c r="R118" s="213" t="s">
        <v>102</v>
      </c>
      <c r="S118" s="213" t="s">
        <v>102</v>
      </c>
      <c r="T118" s="213" t="s">
        <v>102</v>
      </c>
      <c r="U118" s="213" t="s">
        <v>102</v>
      </c>
      <c r="V118" s="213" t="s">
        <v>102</v>
      </c>
      <c r="W118" s="213" t="s">
        <v>102</v>
      </c>
      <c r="X118" s="213" t="s">
        <v>102</v>
      </c>
      <c r="Y118" s="213" t="s">
        <v>102</v>
      </c>
      <c r="Z118" s="213" t="s">
        <v>102</v>
      </c>
      <c r="AA118" s="213" t="s">
        <v>102</v>
      </c>
      <c r="AB118" s="213" t="s">
        <v>102</v>
      </c>
      <c r="AC118" s="213" t="s">
        <v>102</v>
      </c>
      <c r="AD118" s="213" t="s">
        <v>102</v>
      </c>
      <c r="AE118" s="213" t="s">
        <v>102</v>
      </c>
      <c r="AF118" s="213" t="s">
        <v>102</v>
      </c>
      <c r="AG118" s="213" t="s">
        <v>102</v>
      </c>
      <c r="AH118" s="213" t="s">
        <v>102</v>
      </c>
      <c r="AI118" s="213" t="s">
        <v>102</v>
      </c>
      <c r="AJ118" s="213" t="s">
        <v>102</v>
      </c>
      <c r="AK118" s="213" t="s">
        <v>102</v>
      </c>
      <c r="AL118" s="213" t="s">
        <v>102</v>
      </c>
      <c r="AM118" s="213" t="s">
        <v>102</v>
      </c>
      <c r="AN118" s="213" t="s">
        <v>102</v>
      </c>
      <c r="AO118" s="213" t="s">
        <v>102</v>
      </c>
      <c r="AP118" s="213" t="str">
        <f t="shared" si="17"/>
        <v/>
      </c>
      <c r="AQ118" s="213" t="str">
        <f t="shared" si="18"/>
        <v/>
      </c>
      <c r="AR118" s="213" t="str">
        <f t="shared" si="19"/>
        <v/>
      </c>
      <c r="AS118" s="213" t="s">
        <v>102</v>
      </c>
      <c r="AT118" s="215" t="s">
        <v>102</v>
      </c>
      <c r="AU118" s="213" t="s">
        <v>102</v>
      </c>
      <c r="AV118" s="213" t="s">
        <v>102</v>
      </c>
      <c r="AW118" s="213" t="s">
        <v>102</v>
      </c>
      <c r="AX118" s="213" t="s">
        <v>102</v>
      </c>
      <c r="AY118" s="213" t="s">
        <v>102</v>
      </c>
      <c r="AZ118" s="214" t="str">
        <f t="shared" si="20"/>
        <v/>
      </c>
      <c r="BA118" s="214" t="s">
        <v>102</v>
      </c>
      <c r="BB118" s="213" t="s">
        <v>102</v>
      </c>
      <c r="BC118" s="215" t="str">
        <f t="shared" si="21"/>
        <v/>
      </c>
      <c r="BD118" s="215" t="s">
        <v>102</v>
      </c>
      <c r="BE118" s="214" t="s">
        <v>102</v>
      </c>
      <c r="BF118" s="213" t="s">
        <v>102</v>
      </c>
      <c r="BG118" s="213" t="str">
        <f t="shared" si="22"/>
        <v/>
      </c>
    </row>
    <row r="119" spans="1:59">
      <c r="A119" s="205">
        <v>59</v>
      </c>
      <c r="B119" s="217" t="s">
        <v>102</v>
      </c>
      <c r="C119" s="217" t="s">
        <v>102</v>
      </c>
      <c r="D119" s="216" t="s">
        <v>102</v>
      </c>
      <c r="E119" s="213" t="s">
        <v>102</v>
      </c>
      <c r="F119" s="213" t="s">
        <v>102</v>
      </c>
      <c r="G119" s="213" t="s">
        <v>102</v>
      </c>
      <c r="H119" s="213" t="s">
        <v>102</v>
      </c>
      <c r="I119" s="213" t="s">
        <v>102</v>
      </c>
      <c r="J119" s="213" t="s">
        <v>102</v>
      </c>
      <c r="K119" s="213" t="s">
        <v>102</v>
      </c>
      <c r="L119" s="213" t="s">
        <v>102</v>
      </c>
      <c r="M119" s="213" t="s">
        <v>102</v>
      </c>
      <c r="N119" s="213" t="s">
        <v>102</v>
      </c>
      <c r="O119" s="213" t="s">
        <v>102</v>
      </c>
      <c r="P119" s="213" t="s">
        <v>102</v>
      </c>
      <c r="Q119" s="213" t="s">
        <v>102</v>
      </c>
      <c r="R119" s="213" t="s">
        <v>102</v>
      </c>
      <c r="S119" s="213" t="s">
        <v>102</v>
      </c>
      <c r="T119" s="213" t="s">
        <v>102</v>
      </c>
      <c r="U119" s="213" t="s">
        <v>102</v>
      </c>
      <c r="V119" s="213" t="s">
        <v>102</v>
      </c>
      <c r="W119" s="213" t="s">
        <v>102</v>
      </c>
      <c r="X119" s="213" t="s">
        <v>102</v>
      </c>
      <c r="Y119" s="213" t="s">
        <v>102</v>
      </c>
      <c r="Z119" s="213" t="s">
        <v>102</v>
      </c>
      <c r="AA119" s="213" t="s">
        <v>102</v>
      </c>
      <c r="AB119" s="213" t="s">
        <v>102</v>
      </c>
      <c r="AC119" s="213" t="s">
        <v>102</v>
      </c>
      <c r="AD119" s="213" t="s">
        <v>102</v>
      </c>
      <c r="AE119" s="213" t="s">
        <v>102</v>
      </c>
      <c r="AF119" s="213" t="s">
        <v>102</v>
      </c>
      <c r="AG119" s="213" t="s">
        <v>102</v>
      </c>
      <c r="AH119" s="213" t="s">
        <v>102</v>
      </c>
      <c r="AI119" s="213" t="s">
        <v>102</v>
      </c>
      <c r="AJ119" s="213" t="s">
        <v>102</v>
      </c>
      <c r="AK119" s="213" t="s">
        <v>102</v>
      </c>
      <c r="AL119" s="213" t="s">
        <v>102</v>
      </c>
      <c r="AM119" s="213" t="s">
        <v>102</v>
      </c>
      <c r="AN119" s="213" t="s">
        <v>102</v>
      </c>
      <c r="AO119" s="213" t="s">
        <v>102</v>
      </c>
      <c r="AP119" s="213" t="str">
        <f t="shared" si="17"/>
        <v/>
      </c>
      <c r="AQ119" s="213" t="str">
        <f t="shared" si="18"/>
        <v/>
      </c>
      <c r="AR119" s="213" t="str">
        <f t="shared" si="19"/>
        <v/>
      </c>
      <c r="AS119" s="213" t="s">
        <v>102</v>
      </c>
      <c r="AT119" s="215" t="s">
        <v>102</v>
      </c>
      <c r="AU119" s="213" t="s">
        <v>102</v>
      </c>
      <c r="AV119" s="213" t="s">
        <v>102</v>
      </c>
      <c r="AW119" s="213" t="s">
        <v>102</v>
      </c>
      <c r="AX119" s="213" t="s">
        <v>102</v>
      </c>
      <c r="AY119" s="213" t="s">
        <v>102</v>
      </c>
      <c r="AZ119" s="214" t="str">
        <f t="shared" si="20"/>
        <v/>
      </c>
      <c r="BA119" s="214" t="s">
        <v>102</v>
      </c>
      <c r="BB119" s="213" t="s">
        <v>102</v>
      </c>
      <c r="BC119" s="215" t="str">
        <f t="shared" si="21"/>
        <v/>
      </c>
      <c r="BD119" s="215" t="s">
        <v>102</v>
      </c>
      <c r="BE119" s="214" t="s">
        <v>102</v>
      </c>
      <c r="BF119" s="213" t="s">
        <v>102</v>
      </c>
      <c r="BG119" s="213" t="str">
        <f t="shared" si="22"/>
        <v/>
      </c>
    </row>
    <row r="120" spans="1:59">
      <c r="A120" s="205">
        <v>59</v>
      </c>
      <c r="B120" s="217" t="s">
        <v>102</v>
      </c>
      <c r="C120" s="217" t="s">
        <v>102</v>
      </c>
      <c r="D120" s="216" t="s">
        <v>102</v>
      </c>
      <c r="E120" s="213" t="s">
        <v>102</v>
      </c>
      <c r="F120" s="213" t="s">
        <v>102</v>
      </c>
      <c r="G120" s="213" t="s">
        <v>102</v>
      </c>
      <c r="H120" s="213" t="s">
        <v>102</v>
      </c>
      <c r="I120" s="213" t="s">
        <v>102</v>
      </c>
      <c r="J120" s="213" t="s">
        <v>102</v>
      </c>
      <c r="K120" s="213" t="s">
        <v>102</v>
      </c>
      <c r="L120" s="213" t="s">
        <v>102</v>
      </c>
      <c r="M120" s="213" t="s">
        <v>102</v>
      </c>
      <c r="N120" s="213" t="s">
        <v>102</v>
      </c>
      <c r="O120" s="213" t="s">
        <v>102</v>
      </c>
      <c r="P120" s="213" t="s">
        <v>102</v>
      </c>
      <c r="Q120" s="213" t="s">
        <v>102</v>
      </c>
      <c r="R120" s="213" t="s">
        <v>102</v>
      </c>
      <c r="S120" s="213" t="s">
        <v>102</v>
      </c>
      <c r="T120" s="213" t="s">
        <v>102</v>
      </c>
      <c r="U120" s="213" t="s">
        <v>102</v>
      </c>
      <c r="V120" s="213" t="s">
        <v>102</v>
      </c>
      <c r="W120" s="213" t="s">
        <v>102</v>
      </c>
      <c r="X120" s="213" t="s">
        <v>102</v>
      </c>
      <c r="Y120" s="213" t="s">
        <v>102</v>
      </c>
      <c r="Z120" s="213" t="s">
        <v>102</v>
      </c>
      <c r="AA120" s="213" t="s">
        <v>102</v>
      </c>
      <c r="AB120" s="213" t="s">
        <v>102</v>
      </c>
      <c r="AC120" s="213" t="s">
        <v>102</v>
      </c>
      <c r="AD120" s="213" t="s">
        <v>102</v>
      </c>
      <c r="AE120" s="213" t="s">
        <v>102</v>
      </c>
      <c r="AF120" s="213" t="s">
        <v>102</v>
      </c>
      <c r="AG120" s="213" t="s">
        <v>102</v>
      </c>
      <c r="AH120" s="213" t="s">
        <v>102</v>
      </c>
      <c r="AI120" s="213" t="s">
        <v>102</v>
      </c>
      <c r="AJ120" s="213" t="s">
        <v>102</v>
      </c>
      <c r="AK120" s="213" t="s">
        <v>102</v>
      </c>
      <c r="AL120" s="213" t="s">
        <v>102</v>
      </c>
      <c r="AM120" s="213" t="s">
        <v>102</v>
      </c>
      <c r="AN120" s="213" t="s">
        <v>102</v>
      </c>
      <c r="AO120" s="213" t="s">
        <v>102</v>
      </c>
      <c r="AP120" s="213" t="str">
        <f t="shared" si="17"/>
        <v/>
      </c>
      <c r="AQ120" s="213" t="str">
        <f t="shared" si="18"/>
        <v/>
      </c>
      <c r="AR120" s="213" t="str">
        <f t="shared" si="19"/>
        <v/>
      </c>
      <c r="AS120" s="213" t="s">
        <v>102</v>
      </c>
      <c r="AT120" s="215" t="s">
        <v>102</v>
      </c>
      <c r="AU120" s="213" t="s">
        <v>102</v>
      </c>
      <c r="AV120" s="213" t="s">
        <v>102</v>
      </c>
      <c r="AW120" s="213" t="s">
        <v>102</v>
      </c>
      <c r="AX120" s="213" t="s">
        <v>102</v>
      </c>
      <c r="AY120" s="213" t="s">
        <v>102</v>
      </c>
      <c r="AZ120" s="214" t="str">
        <f t="shared" si="20"/>
        <v/>
      </c>
      <c r="BA120" s="214" t="s">
        <v>102</v>
      </c>
      <c r="BB120" s="213" t="s">
        <v>102</v>
      </c>
      <c r="BC120" s="215" t="str">
        <f t="shared" si="21"/>
        <v/>
      </c>
      <c r="BD120" s="215" t="s">
        <v>102</v>
      </c>
      <c r="BE120" s="214" t="s">
        <v>102</v>
      </c>
      <c r="BF120" s="213" t="s">
        <v>102</v>
      </c>
      <c r="BG120" s="213" t="str">
        <f t="shared" si="22"/>
        <v/>
      </c>
    </row>
    <row r="121" spans="1:59">
      <c r="A121" s="205">
        <v>59</v>
      </c>
      <c r="B121" s="217" t="s">
        <v>102</v>
      </c>
      <c r="C121" s="217" t="s">
        <v>102</v>
      </c>
      <c r="D121" s="216" t="s">
        <v>102</v>
      </c>
      <c r="E121" s="213" t="s">
        <v>102</v>
      </c>
      <c r="F121" s="213" t="s">
        <v>102</v>
      </c>
      <c r="G121" s="213" t="s">
        <v>102</v>
      </c>
      <c r="H121" s="213" t="s">
        <v>102</v>
      </c>
      <c r="I121" s="213" t="s">
        <v>102</v>
      </c>
      <c r="J121" s="213" t="s">
        <v>102</v>
      </c>
      <c r="K121" s="213" t="s">
        <v>102</v>
      </c>
      <c r="L121" s="213" t="s">
        <v>102</v>
      </c>
      <c r="M121" s="213" t="s">
        <v>102</v>
      </c>
      <c r="N121" s="213" t="s">
        <v>102</v>
      </c>
      <c r="O121" s="213" t="s">
        <v>102</v>
      </c>
      <c r="P121" s="213" t="s">
        <v>102</v>
      </c>
      <c r="Q121" s="213" t="s">
        <v>102</v>
      </c>
      <c r="R121" s="213" t="s">
        <v>102</v>
      </c>
      <c r="S121" s="213" t="s">
        <v>102</v>
      </c>
      <c r="T121" s="213" t="s">
        <v>102</v>
      </c>
      <c r="U121" s="213" t="s">
        <v>102</v>
      </c>
      <c r="V121" s="213" t="s">
        <v>102</v>
      </c>
      <c r="W121" s="213" t="s">
        <v>102</v>
      </c>
      <c r="X121" s="213" t="s">
        <v>102</v>
      </c>
      <c r="Y121" s="213" t="s">
        <v>102</v>
      </c>
      <c r="Z121" s="213" t="s">
        <v>102</v>
      </c>
      <c r="AA121" s="213" t="s">
        <v>102</v>
      </c>
      <c r="AB121" s="213" t="s">
        <v>102</v>
      </c>
      <c r="AC121" s="213" t="s">
        <v>102</v>
      </c>
      <c r="AD121" s="213" t="s">
        <v>102</v>
      </c>
      <c r="AE121" s="213" t="s">
        <v>102</v>
      </c>
      <c r="AF121" s="213" t="s">
        <v>102</v>
      </c>
      <c r="AG121" s="213" t="s">
        <v>102</v>
      </c>
      <c r="AH121" s="213" t="s">
        <v>102</v>
      </c>
      <c r="AI121" s="213" t="s">
        <v>102</v>
      </c>
      <c r="AJ121" s="213" t="s">
        <v>102</v>
      </c>
      <c r="AK121" s="213" t="s">
        <v>102</v>
      </c>
      <c r="AL121" s="213" t="s">
        <v>102</v>
      </c>
      <c r="AM121" s="213" t="s">
        <v>102</v>
      </c>
      <c r="AN121" s="213" t="s">
        <v>102</v>
      </c>
      <c r="AO121" s="213" t="s">
        <v>102</v>
      </c>
      <c r="AP121" s="213" t="str">
        <f t="shared" si="17"/>
        <v/>
      </c>
      <c r="AQ121" s="213" t="str">
        <f t="shared" si="18"/>
        <v/>
      </c>
      <c r="AR121" s="213" t="str">
        <f t="shared" si="19"/>
        <v/>
      </c>
      <c r="AS121" s="213" t="s">
        <v>102</v>
      </c>
      <c r="AT121" s="215" t="s">
        <v>102</v>
      </c>
      <c r="AU121" s="213" t="s">
        <v>102</v>
      </c>
      <c r="AV121" s="213" t="s">
        <v>102</v>
      </c>
      <c r="AW121" s="213" t="s">
        <v>102</v>
      </c>
      <c r="AX121" s="213" t="s">
        <v>102</v>
      </c>
      <c r="AY121" s="213" t="s">
        <v>102</v>
      </c>
      <c r="AZ121" s="214" t="str">
        <f t="shared" si="20"/>
        <v/>
      </c>
      <c r="BA121" s="214" t="s">
        <v>102</v>
      </c>
      <c r="BB121" s="213" t="s">
        <v>102</v>
      </c>
      <c r="BC121" s="215" t="str">
        <f t="shared" si="21"/>
        <v/>
      </c>
      <c r="BD121" s="215" t="s">
        <v>102</v>
      </c>
      <c r="BE121" s="214" t="s">
        <v>102</v>
      </c>
      <c r="BF121" s="213" t="s">
        <v>102</v>
      </c>
      <c r="BG121" s="213" t="str">
        <f t="shared" si="22"/>
        <v/>
      </c>
    </row>
    <row r="122" spans="1:59">
      <c r="A122" s="205">
        <v>59</v>
      </c>
      <c r="B122" s="217" t="s">
        <v>102</v>
      </c>
      <c r="C122" s="217" t="s">
        <v>102</v>
      </c>
      <c r="D122" s="216" t="s">
        <v>102</v>
      </c>
      <c r="E122" s="213" t="s">
        <v>102</v>
      </c>
      <c r="F122" s="213" t="s">
        <v>102</v>
      </c>
      <c r="G122" s="213" t="s">
        <v>102</v>
      </c>
      <c r="H122" s="213" t="s">
        <v>102</v>
      </c>
      <c r="I122" s="213" t="s">
        <v>102</v>
      </c>
      <c r="J122" s="213" t="s">
        <v>102</v>
      </c>
      <c r="K122" s="213" t="s">
        <v>102</v>
      </c>
      <c r="L122" s="213" t="s">
        <v>102</v>
      </c>
      <c r="M122" s="213" t="s">
        <v>102</v>
      </c>
      <c r="N122" s="213" t="s">
        <v>102</v>
      </c>
      <c r="O122" s="213" t="s">
        <v>102</v>
      </c>
      <c r="P122" s="213" t="s">
        <v>102</v>
      </c>
      <c r="Q122" s="213" t="s">
        <v>102</v>
      </c>
      <c r="R122" s="213" t="s">
        <v>102</v>
      </c>
      <c r="S122" s="213" t="s">
        <v>102</v>
      </c>
      <c r="T122" s="213" t="s">
        <v>102</v>
      </c>
      <c r="U122" s="213" t="s">
        <v>102</v>
      </c>
      <c r="V122" s="213" t="s">
        <v>102</v>
      </c>
      <c r="W122" s="213" t="s">
        <v>102</v>
      </c>
      <c r="X122" s="213" t="s">
        <v>102</v>
      </c>
      <c r="Y122" s="213" t="s">
        <v>102</v>
      </c>
      <c r="Z122" s="213" t="s">
        <v>102</v>
      </c>
      <c r="AA122" s="213" t="s">
        <v>102</v>
      </c>
      <c r="AB122" s="213" t="s">
        <v>102</v>
      </c>
      <c r="AC122" s="213" t="s">
        <v>102</v>
      </c>
      <c r="AD122" s="213" t="s">
        <v>102</v>
      </c>
      <c r="AE122" s="213" t="s">
        <v>102</v>
      </c>
      <c r="AF122" s="213" t="s">
        <v>102</v>
      </c>
      <c r="AG122" s="213" t="s">
        <v>102</v>
      </c>
      <c r="AH122" s="213" t="s">
        <v>102</v>
      </c>
      <c r="AI122" s="213" t="s">
        <v>102</v>
      </c>
      <c r="AJ122" s="213" t="s">
        <v>102</v>
      </c>
      <c r="AK122" s="213" t="s">
        <v>102</v>
      </c>
      <c r="AL122" s="213" t="s">
        <v>102</v>
      </c>
      <c r="AM122" s="213" t="s">
        <v>102</v>
      </c>
      <c r="AN122" s="213" t="s">
        <v>102</v>
      </c>
      <c r="AO122" s="213" t="s">
        <v>102</v>
      </c>
      <c r="AP122" s="213" t="str">
        <f t="shared" si="17"/>
        <v/>
      </c>
      <c r="AQ122" s="213" t="str">
        <f t="shared" si="18"/>
        <v/>
      </c>
      <c r="AR122" s="213" t="str">
        <f t="shared" si="19"/>
        <v/>
      </c>
      <c r="AS122" s="213" t="s">
        <v>102</v>
      </c>
      <c r="AT122" s="215" t="s">
        <v>102</v>
      </c>
      <c r="AU122" s="213" t="s">
        <v>102</v>
      </c>
      <c r="AV122" s="213" t="s">
        <v>102</v>
      </c>
      <c r="AW122" s="213" t="s">
        <v>102</v>
      </c>
      <c r="AX122" s="213" t="s">
        <v>102</v>
      </c>
      <c r="AY122" s="213" t="s">
        <v>102</v>
      </c>
      <c r="AZ122" s="214" t="str">
        <f t="shared" si="20"/>
        <v/>
      </c>
      <c r="BA122" s="214" t="s">
        <v>102</v>
      </c>
      <c r="BB122" s="213" t="s">
        <v>102</v>
      </c>
      <c r="BC122" s="215" t="str">
        <f t="shared" si="21"/>
        <v/>
      </c>
      <c r="BD122" s="215" t="s">
        <v>102</v>
      </c>
      <c r="BE122" s="214" t="s">
        <v>102</v>
      </c>
      <c r="BF122" s="213" t="s">
        <v>102</v>
      </c>
      <c r="BG122" s="213" t="str">
        <f t="shared" si="22"/>
        <v/>
      </c>
    </row>
    <row r="123" spans="1:59">
      <c r="A123" s="205">
        <v>59</v>
      </c>
      <c r="B123" s="217" t="s">
        <v>102</v>
      </c>
      <c r="C123" s="217" t="s">
        <v>102</v>
      </c>
      <c r="D123" s="216" t="s">
        <v>102</v>
      </c>
      <c r="E123" s="213" t="s">
        <v>102</v>
      </c>
      <c r="F123" s="213" t="s">
        <v>102</v>
      </c>
      <c r="G123" s="213" t="s">
        <v>102</v>
      </c>
      <c r="H123" s="213" t="s">
        <v>102</v>
      </c>
      <c r="I123" s="213" t="s">
        <v>102</v>
      </c>
      <c r="J123" s="213" t="s">
        <v>102</v>
      </c>
      <c r="K123" s="213" t="s">
        <v>102</v>
      </c>
      <c r="L123" s="213" t="s">
        <v>102</v>
      </c>
      <c r="M123" s="213" t="s">
        <v>102</v>
      </c>
      <c r="N123" s="213" t="s">
        <v>102</v>
      </c>
      <c r="O123" s="213" t="s">
        <v>102</v>
      </c>
      <c r="P123" s="213" t="s">
        <v>102</v>
      </c>
      <c r="Q123" s="213" t="s">
        <v>102</v>
      </c>
      <c r="R123" s="213" t="s">
        <v>102</v>
      </c>
      <c r="S123" s="213" t="s">
        <v>102</v>
      </c>
      <c r="T123" s="213" t="s">
        <v>102</v>
      </c>
      <c r="U123" s="213" t="s">
        <v>102</v>
      </c>
      <c r="V123" s="213" t="s">
        <v>102</v>
      </c>
      <c r="W123" s="213" t="s">
        <v>102</v>
      </c>
      <c r="X123" s="213" t="s">
        <v>102</v>
      </c>
      <c r="Y123" s="213" t="s">
        <v>102</v>
      </c>
      <c r="Z123" s="213" t="s">
        <v>102</v>
      </c>
      <c r="AA123" s="213" t="s">
        <v>102</v>
      </c>
      <c r="AB123" s="213" t="s">
        <v>102</v>
      </c>
      <c r="AC123" s="213" t="s">
        <v>102</v>
      </c>
      <c r="AD123" s="213" t="s">
        <v>102</v>
      </c>
      <c r="AE123" s="213" t="s">
        <v>102</v>
      </c>
      <c r="AF123" s="213" t="s">
        <v>102</v>
      </c>
      <c r="AG123" s="213" t="s">
        <v>102</v>
      </c>
      <c r="AH123" s="213" t="s">
        <v>102</v>
      </c>
      <c r="AI123" s="213" t="s">
        <v>102</v>
      </c>
      <c r="AJ123" s="213" t="s">
        <v>102</v>
      </c>
      <c r="AK123" s="213" t="s">
        <v>102</v>
      </c>
      <c r="AL123" s="213" t="s">
        <v>102</v>
      </c>
      <c r="AM123" s="213" t="s">
        <v>102</v>
      </c>
      <c r="AN123" s="213" t="s">
        <v>102</v>
      </c>
      <c r="AO123" s="213" t="s">
        <v>102</v>
      </c>
      <c r="AP123" s="213" t="str">
        <f t="shared" si="17"/>
        <v/>
      </c>
      <c r="AQ123" s="213" t="str">
        <f t="shared" si="18"/>
        <v/>
      </c>
      <c r="AR123" s="213" t="str">
        <f t="shared" si="19"/>
        <v/>
      </c>
      <c r="AS123" s="213" t="s">
        <v>102</v>
      </c>
      <c r="AT123" s="215" t="s">
        <v>102</v>
      </c>
      <c r="AU123" s="213" t="s">
        <v>102</v>
      </c>
      <c r="AV123" s="213" t="s">
        <v>102</v>
      </c>
      <c r="AW123" s="213" t="s">
        <v>102</v>
      </c>
      <c r="AX123" s="213" t="s">
        <v>102</v>
      </c>
      <c r="AY123" s="213" t="s">
        <v>102</v>
      </c>
      <c r="AZ123" s="214" t="str">
        <f t="shared" si="20"/>
        <v/>
      </c>
      <c r="BA123" s="214" t="s">
        <v>102</v>
      </c>
      <c r="BB123" s="213" t="s">
        <v>102</v>
      </c>
      <c r="BC123" s="215" t="str">
        <f t="shared" si="21"/>
        <v/>
      </c>
      <c r="BD123" s="215" t="s">
        <v>102</v>
      </c>
      <c r="BE123" s="214" t="s">
        <v>102</v>
      </c>
      <c r="BF123" s="213" t="s">
        <v>102</v>
      </c>
      <c r="BG123" s="213" t="str">
        <f t="shared" si="22"/>
        <v/>
      </c>
    </row>
    <row r="124" spans="1:59">
      <c r="A124" s="205">
        <v>59</v>
      </c>
      <c r="B124" s="217" t="s">
        <v>102</v>
      </c>
      <c r="C124" s="217" t="s">
        <v>102</v>
      </c>
      <c r="D124" s="216" t="s">
        <v>102</v>
      </c>
      <c r="E124" s="213" t="s">
        <v>102</v>
      </c>
      <c r="F124" s="213" t="s">
        <v>102</v>
      </c>
      <c r="G124" s="213" t="s">
        <v>102</v>
      </c>
      <c r="H124" s="213" t="s">
        <v>102</v>
      </c>
      <c r="I124" s="213" t="s">
        <v>102</v>
      </c>
      <c r="J124" s="213" t="s">
        <v>102</v>
      </c>
      <c r="K124" s="213" t="s">
        <v>102</v>
      </c>
      <c r="L124" s="213" t="s">
        <v>102</v>
      </c>
      <c r="M124" s="213" t="s">
        <v>102</v>
      </c>
      <c r="N124" s="213" t="s">
        <v>102</v>
      </c>
      <c r="O124" s="213" t="s">
        <v>102</v>
      </c>
      <c r="P124" s="213" t="s">
        <v>102</v>
      </c>
      <c r="Q124" s="213" t="s">
        <v>102</v>
      </c>
      <c r="R124" s="213" t="s">
        <v>102</v>
      </c>
      <c r="S124" s="213" t="s">
        <v>102</v>
      </c>
      <c r="T124" s="213" t="s">
        <v>102</v>
      </c>
      <c r="U124" s="213" t="s">
        <v>102</v>
      </c>
      <c r="V124" s="213" t="s">
        <v>102</v>
      </c>
      <c r="W124" s="213" t="s">
        <v>102</v>
      </c>
      <c r="X124" s="213" t="s">
        <v>102</v>
      </c>
      <c r="Y124" s="213" t="s">
        <v>102</v>
      </c>
      <c r="Z124" s="213" t="s">
        <v>102</v>
      </c>
      <c r="AA124" s="213" t="s">
        <v>102</v>
      </c>
      <c r="AB124" s="213" t="s">
        <v>102</v>
      </c>
      <c r="AC124" s="213" t="s">
        <v>102</v>
      </c>
      <c r="AD124" s="213" t="s">
        <v>102</v>
      </c>
      <c r="AE124" s="213" t="s">
        <v>102</v>
      </c>
      <c r="AF124" s="213" t="s">
        <v>102</v>
      </c>
      <c r="AG124" s="213" t="s">
        <v>102</v>
      </c>
      <c r="AH124" s="213" t="s">
        <v>102</v>
      </c>
      <c r="AI124" s="213" t="s">
        <v>102</v>
      </c>
      <c r="AJ124" s="213" t="s">
        <v>102</v>
      </c>
      <c r="AK124" s="213" t="s">
        <v>102</v>
      </c>
      <c r="AL124" s="213" t="s">
        <v>102</v>
      </c>
      <c r="AM124" s="213" t="s">
        <v>102</v>
      </c>
      <c r="AN124" s="213" t="s">
        <v>102</v>
      </c>
      <c r="AO124" s="213" t="s">
        <v>102</v>
      </c>
      <c r="AP124" s="213" t="str">
        <f t="shared" si="17"/>
        <v/>
      </c>
      <c r="AQ124" s="213" t="str">
        <f t="shared" si="18"/>
        <v/>
      </c>
      <c r="AR124" s="213" t="str">
        <f t="shared" si="19"/>
        <v/>
      </c>
      <c r="AS124" s="213" t="s">
        <v>102</v>
      </c>
      <c r="AT124" s="215" t="s">
        <v>102</v>
      </c>
      <c r="AU124" s="213" t="s">
        <v>102</v>
      </c>
      <c r="AV124" s="213" t="s">
        <v>102</v>
      </c>
      <c r="AW124" s="213" t="s">
        <v>102</v>
      </c>
      <c r="AX124" s="213" t="s">
        <v>102</v>
      </c>
      <c r="AY124" s="213" t="s">
        <v>102</v>
      </c>
      <c r="AZ124" s="214" t="str">
        <f t="shared" si="20"/>
        <v/>
      </c>
      <c r="BA124" s="214" t="s">
        <v>102</v>
      </c>
      <c r="BB124" s="213" t="s">
        <v>102</v>
      </c>
      <c r="BC124" s="215" t="str">
        <f t="shared" si="21"/>
        <v/>
      </c>
      <c r="BD124" s="215" t="s">
        <v>102</v>
      </c>
      <c r="BE124" s="214" t="s">
        <v>102</v>
      </c>
      <c r="BF124" s="213" t="s">
        <v>102</v>
      </c>
      <c r="BG124" s="213" t="str">
        <f t="shared" si="22"/>
        <v/>
      </c>
    </row>
    <row r="125" spans="1:59">
      <c r="A125" s="205">
        <v>59</v>
      </c>
      <c r="B125" s="217" t="s">
        <v>102</v>
      </c>
      <c r="C125" s="217" t="s">
        <v>102</v>
      </c>
      <c r="D125" s="216" t="s">
        <v>102</v>
      </c>
      <c r="E125" s="213" t="s">
        <v>102</v>
      </c>
      <c r="F125" s="213" t="s">
        <v>102</v>
      </c>
      <c r="G125" s="213" t="s">
        <v>102</v>
      </c>
      <c r="H125" s="213" t="s">
        <v>102</v>
      </c>
      <c r="I125" s="213" t="s">
        <v>102</v>
      </c>
      <c r="J125" s="213" t="s">
        <v>102</v>
      </c>
      <c r="K125" s="213" t="s">
        <v>102</v>
      </c>
      <c r="L125" s="213" t="s">
        <v>102</v>
      </c>
      <c r="M125" s="213" t="s">
        <v>102</v>
      </c>
      <c r="N125" s="213" t="s">
        <v>102</v>
      </c>
      <c r="O125" s="213" t="s">
        <v>102</v>
      </c>
      <c r="P125" s="213" t="s">
        <v>102</v>
      </c>
      <c r="Q125" s="213" t="s">
        <v>102</v>
      </c>
      <c r="R125" s="213" t="s">
        <v>102</v>
      </c>
      <c r="S125" s="213" t="s">
        <v>102</v>
      </c>
      <c r="T125" s="213" t="s">
        <v>102</v>
      </c>
      <c r="U125" s="213" t="s">
        <v>102</v>
      </c>
      <c r="V125" s="213" t="s">
        <v>102</v>
      </c>
      <c r="W125" s="213" t="s">
        <v>102</v>
      </c>
      <c r="X125" s="213" t="s">
        <v>102</v>
      </c>
      <c r="Y125" s="213" t="s">
        <v>102</v>
      </c>
      <c r="Z125" s="213" t="s">
        <v>102</v>
      </c>
      <c r="AA125" s="213" t="s">
        <v>102</v>
      </c>
      <c r="AB125" s="213" t="s">
        <v>102</v>
      </c>
      <c r="AC125" s="213" t="s">
        <v>102</v>
      </c>
      <c r="AD125" s="213" t="s">
        <v>102</v>
      </c>
      <c r="AE125" s="213" t="s">
        <v>102</v>
      </c>
      <c r="AF125" s="213" t="s">
        <v>102</v>
      </c>
      <c r="AG125" s="213" t="s">
        <v>102</v>
      </c>
      <c r="AH125" s="213" t="s">
        <v>102</v>
      </c>
      <c r="AI125" s="213" t="s">
        <v>102</v>
      </c>
      <c r="AJ125" s="213" t="s">
        <v>102</v>
      </c>
      <c r="AK125" s="213" t="s">
        <v>102</v>
      </c>
      <c r="AL125" s="213" t="s">
        <v>102</v>
      </c>
      <c r="AM125" s="213" t="s">
        <v>102</v>
      </c>
      <c r="AN125" s="213" t="s">
        <v>102</v>
      </c>
      <c r="AO125" s="213" t="s">
        <v>102</v>
      </c>
      <c r="AP125" s="213" t="str">
        <f t="shared" si="17"/>
        <v/>
      </c>
      <c r="AQ125" s="213" t="str">
        <f t="shared" si="18"/>
        <v/>
      </c>
      <c r="AR125" s="213" t="str">
        <f t="shared" si="19"/>
        <v/>
      </c>
      <c r="AS125" s="213" t="s">
        <v>102</v>
      </c>
      <c r="AT125" s="215" t="s">
        <v>102</v>
      </c>
      <c r="AU125" s="213" t="s">
        <v>102</v>
      </c>
      <c r="AV125" s="213" t="s">
        <v>102</v>
      </c>
      <c r="AW125" s="213" t="s">
        <v>102</v>
      </c>
      <c r="AX125" s="213" t="s">
        <v>102</v>
      </c>
      <c r="AY125" s="213" t="s">
        <v>102</v>
      </c>
      <c r="AZ125" s="214" t="str">
        <f t="shared" si="20"/>
        <v/>
      </c>
      <c r="BA125" s="214" t="s">
        <v>102</v>
      </c>
      <c r="BB125" s="213" t="s">
        <v>102</v>
      </c>
      <c r="BC125" s="215" t="str">
        <f t="shared" si="21"/>
        <v/>
      </c>
      <c r="BD125" s="215" t="s">
        <v>102</v>
      </c>
      <c r="BE125" s="214" t="s">
        <v>102</v>
      </c>
      <c r="BF125" s="213" t="s">
        <v>102</v>
      </c>
      <c r="BG125" s="213" t="str">
        <f t="shared" si="22"/>
        <v/>
      </c>
    </row>
    <row r="126" spans="1:59">
      <c r="A126" s="205">
        <v>59</v>
      </c>
      <c r="B126" s="217" t="s">
        <v>102</v>
      </c>
      <c r="C126" s="217" t="s">
        <v>102</v>
      </c>
      <c r="D126" s="216" t="s">
        <v>102</v>
      </c>
      <c r="E126" s="213" t="s">
        <v>102</v>
      </c>
      <c r="F126" s="213" t="s">
        <v>102</v>
      </c>
      <c r="G126" s="213" t="s">
        <v>102</v>
      </c>
      <c r="H126" s="213" t="s">
        <v>102</v>
      </c>
      <c r="I126" s="213" t="s">
        <v>102</v>
      </c>
      <c r="J126" s="213" t="s">
        <v>102</v>
      </c>
      <c r="K126" s="213" t="s">
        <v>102</v>
      </c>
      <c r="L126" s="213" t="s">
        <v>102</v>
      </c>
      <c r="M126" s="213" t="s">
        <v>102</v>
      </c>
      <c r="N126" s="213" t="s">
        <v>102</v>
      </c>
      <c r="O126" s="213" t="s">
        <v>102</v>
      </c>
      <c r="P126" s="213" t="s">
        <v>102</v>
      </c>
      <c r="Q126" s="213" t="s">
        <v>102</v>
      </c>
      <c r="R126" s="213" t="s">
        <v>102</v>
      </c>
      <c r="S126" s="213" t="s">
        <v>102</v>
      </c>
      <c r="T126" s="213" t="s">
        <v>102</v>
      </c>
      <c r="U126" s="213" t="s">
        <v>102</v>
      </c>
      <c r="V126" s="213" t="s">
        <v>102</v>
      </c>
      <c r="W126" s="213" t="s">
        <v>102</v>
      </c>
      <c r="X126" s="213" t="s">
        <v>102</v>
      </c>
      <c r="Y126" s="213" t="s">
        <v>102</v>
      </c>
      <c r="Z126" s="213" t="s">
        <v>102</v>
      </c>
      <c r="AA126" s="213" t="s">
        <v>102</v>
      </c>
      <c r="AB126" s="213" t="s">
        <v>102</v>
      </c>
      <c r="AC126" s="213" t="s">
        <v>102</v>
      </c>
      <c r="AD126" s="213" t="s">
        <v>102</v>
      </c>
      <c r="AE126" s="213" t="s">
        <v>102</v>
      </c>
      <c r="AF126" s="213" t="s">
        <v>102</v>
      </c>
      <c r="AG126" s="213" t="s">
        <v>102</v>
      </c>
      <c r="AH126" s="213" t="s">
        <v>102</v>
      </c>
      <c r="AI126" s="213" t="s">
        <v>102</v>
      </c>
      <c r="AJ126" s="213" t="s">
        <v>102</v>
      </c>
      <c r="AK126" s="213" t="s">
        <v>102</v>
      </c>
      <c r="AL126" s="213" t="s">
        <v>102</v>
      </c>
      <c r="AM126" s="213" t="s">
        <v>102</v>
      </c>
      <c r="AN126" s="213" t="s">
        <v>102</v>
      </c>
      <c r="AO126" s="213" t="s">
        <v>102</v>
      </c>
      <c r="AP126" s="213" t="str">
        <f t="shared" si="17"/>
        <v/>
      </c>
      <c r="AQ126" s="213" t="str">
        <f t="shared" si="18"/>
        <v/>
      </c>
      <c r="AR126" s="213" t="str">
        <f t="shared" si="19"/>
        <v/>
      </c>
      <c r="AS126" s="213" t="s">
        <v>102</v>
      </c>
      <c r="AT126" s="215" t="s">
        <v>102</v>
      </c>
      <c r="AU126" s="213" t="s">
        <v>102</v>
      </c>
      <c r="AV126" s="213" t="s">
        <v>102</v>
      </c>
      <c r="AW126" s="213" t="s">
        <v>102</v>
      </c>
      <c r="AX126" s="213" t="s">
        <v>102</v>
      </c>
      <c r="AY126" s="213" t="s">
        <v>102</v>
      </c>
      <c r="AZ126" s="214" t="str">
        <f t="shared" si="20"/>
        <v/>
      </c>
      <c r="BA126" s="214" t="s">
        <v>102</v>
      </c>
      <c r="BB126" s="213" t="s">
        <v>102</v>
      </c>
      <c r="BC126" s="215" t="str">
        <f t="shared" si="21"/>
        <v/>
      </c>
      <c r="BD126" s="215" t="s">
        <v>102</v>
      </c>
      <c r="BE126" s="214" t="s">
        <v>102</v>
      </c>
      <c r="BF126" s="213" t="s">
        <v>102</v>
      </c>
      <c r="BG126" s="213" t="str">
        <f t="shared" si="22"/>
        <v/>
      </c>
    </row>
    <row r="127" spans="1:59">
      <c r="A127" s="205">
        <v>59</v>
      </c>
      <c r="B127" s="217" t="s">
        <v>102</v>
      </c>
      <c r="C127" s="217" t="s">
        <v>102</v>
      </c>
      <c r="D127" s="216" t="s">
        <v>102</v>
      </c>
      <c r="E127" s="213" t="s">
        <v>102</v>
      </c>
      <c r="F127" s="213" t="s">
        <v>102</v>
      </c>
      <c r="G127" s="213" t="s">
        <v>102</v>
      </c>
      <c r="H127" s="213" t="s">
        <v>102</v>
      </c>
      <c r="I127" s="213" t="s">
        <v>102</v>
      </c>
      <c r="J127" s="213" t="s">
        <v>102</v>
      </c>
      <c r="K127" s="213" t="s">
        <v>102</v>
      </c>
      <c r="L127" s="213" t="s">
        <v>102</v>
      </c>
      <c r="M127" s="213" t="s">
        <v>102</v>
      </c>
      <c r="N127" s="213" t="s">
        <v>102</v>
      </c>
      <c r="O127" s="213" t="s">
        <v>102</v>
      </c>
      <c r="P127" s="213" t="s">
        <v>102</v>
      </c>
      <c r="Q127" s="213" t="s">
        <v>102</v>
      </c>
      <c r="R127" s="213" t="s">
        <v>102</v>
      </c>
      <c r="S127" s="213" t="s">
        <v>102</v>
      </c>
      <c r="T127" s="213" t="s">
        <v>102</v>
      </c>
      <c r="U127" s="213" t="s">
        <v>102</v>
      </c>
      <c r="V127" s="213" t="s">
        <v>102</v>
      </c>
      <c r="W127" s="213" t="s">
        <v>102</v>
      </c>
      <c r="X127" s="213" t="s">
        <v>102</v>
      </c>
      <c r="Y127" s="213" t="s">
        <v>102</v>
      </c>
      <c r="Z127" s="213" t="s">
        <v>102</v>
      </c>
      <c r="AA127" s="213" t="s">
        <v>102</v>
      </c>
      <c r="AB127" s="213" t="s">
        <v>102</v>
      </c>
      <c r="AC127" s="213" t="s">
        <v>102</v>
      </c>
      <c r="AD127" s="213" t="s">
        <v>102</v>
      </c>
      <c r="AE127" s="213" t="s">
        <v>102</v>
      </c>
      <c r="AF127" s="213" t="s">
        <v>102</v>
      </c>
      <c r="AG127" s="213" t="s">
        <v>102</v>
      </c>
      <c r="AH127" s="213" t="s">
        <v>102</v>
      </c>
      <c r="AI127" s="213" t="s">
        <v>102</v>
      </c>
      <c r="AJ127" s="213" t="s">
        <v>102</v>
      </c>
      <c r="AK127" s="213" t="s">
        <v>102</v>
      </c>
      <c r="AL127" s="213" t="s">
        <v>102</v>
      </c>
      <c r="AM127" s="213" t="s">
        <v>102</v>
      </c>
      <c r="AN127" s="213" t="s">
        <v>102</v>
      </c>
      <c r="AO127" s="213" t="s">
        <v>102</v>
      </c>
      <c r="AP127" s="213" t="str">
        <f t="shared" si="17"/>
        <v/>
      </c>
      <c r="AQ127" s="213" t="str">
        <f t="shared" si="18"/>
        <v/>
      </c>
      <c r="AR127" s="213" t="str">
        <f t="shared" si="19"/>
        <v/>
      </c>
      <c r="AS127" s="213" t="s">
        <v>102</v>
      </c>
      <c r="AT127" s="215" t="s">
        <v>102</v>
      </c>
      <c r="AU127" s="213" t="s">
        <v>102</v>
      </c>
      <c r="AV127" s="213" t="s">
        <v>102</v>
      </c>
      <c r="AW127" s="213" t="s">
        <v>102</v>
      </c>
      <c r="AX127" s="213" t="s">
        <v>102</v>
      </c>
      <c r="AY127" s="213" t="s">
        <v>102</v>
      </c>
      <c r="AZ127" s="214" t="str">
        <f t="shared" si="20"/>
        <v/>
      </c>
      <c r="BA127" s="214" t="s">
        <v>102</v>
      </c>
      <c r="BB127" s="213" t="s">
        <v>102</v>
      </c>
      <c r="BC127" s="215" t="str">
        <f t="shared" si="21"/>
        <v/>
      </c>
      <c r="BD127" s="215" t="s">
        <v>102</v>
      </c>
      <c r="BE127" s="214" t="s">
        <v>102</v>
      </c>
      <c r="BF127" s="213" t="s">
        <v>102</v>
      </c>
      <c r="BG127" s="213" t="str">
        <f t="shared" si="22"/>
        <v/>
      </c>
    </row>
    <row r="128" spans="1:59">
      <c r="A128" s="205">
        <v>59</v>
      </c>
      <c r="B128" s="217" t="s">
        <v>102</v>
      </c>
      <c r="C128" s="217" t="s">
        <v>102</v>
      </c>
      <c r="D128" s="216" t="s">
        <v>102</v>
      </c>
      <c r="E128" s="213" t="s">
        <v>102</v>
      </c>
      <c r="F128" s="213" t="s">
        <v>102</v>
      </c>
      <c r="G128" s="213" t="s">
        <v>102</v>
      </c>
      <c r="H128" s="213" t="s">
        <v>102</v>
      </c>
      <c r="I128" s="213" t="s">
        <v>102</v>
      </c>
      <c r="J128" s="213" t="s">
        <v>102</v>
      </c>
      <c r="K128" s="213" t="s">
        <v>102</v>
      </c>
      <c r="L128" s="213" t="s">
        <v>102</v>
      </c>
      <c r="M128" s="213" t="s">
        <v>102</v>
      </c>
      <c r="N128" s="213" t="s">
        <v>102</v>
      </c>
      <c r="O128" s="213" t="s">
        <v>102</v>
      </c>
      <c r="P128" s="213" t="s">
        <v>102</v>
      </c>
      <c r="Q128" s="213" t="s">
        <v>102</v>
      </c>
      <c r="R128" s="213" t="s">
        <v>102</v>
      </c>
      <c r="S128" s="213" t="s">
        <v>102</v>
      </c>
      <c r="T128" s="213" t="s">
        <v>102</v>
      </c>
      <c r="U128" s="213" t="s">
        <v>102</v>
      </c>
      <c r="V128" s="213" t="s">
        <v>102</v>
      </c>
      <c r="W128" s="213" t="s">
        <v>102</v>
      </c>
      <c r="X128" s="213" t="s">
        <v>102</v>
      </c>
      <c r="Y128" s="213" t="s">
        <v>102</v>
      </c>
      <c r="Z128" s="213" t="s">
        <v>102</v>
      </c>
      <c r="AA128" s="213" t="s">
        <v>102</v>
      </c>
      <c r="AB128" s="213" t="s">
        <v>102</v>
      </c>
      <c r="AC128" s="213" t="s">
        <v>102</v>
      </c>
      <c r="AD128" s="213" t="s">
        <v>102</v>
      </c>
      <c r="AE128" s="213" t="s">
        <v>102</v>
      </c>
      <c r="AF128" s="213" t="s">
        <v>102</v>
      </c>
      <c r="AG128" s="213" t="s">
        <v>102</v>
      </c>
      <c r="AH128" s="213" t="s">
        <v>102</v>
      </c>
      <c r="AI128" s="213" t="s">
        <v>102</v>
      </c>
      <c r="AJ128" s="213" t="s">
        <v>102</v>
      </c>
      <c r="AK128" s="213" t="s">
        <v>102</v>
      </c>
      <c r="AL128" s="213" t="s">
        <v>102</v>
      </c>
      <c r="AM128" s="213" t="s">
        <v>102</v>
      </c>
      <c r="AN128" s="213" t="s">
        <v>102</v>
      </c>
      <c r="AO128" s="213" t="s">
        <v>102</v>
      </c>
      <c r="AP128" s="213" t="str">
        <f t="shared" si="17"/>
        <v/>
      </c>
      <c r="AQ128" s="213" t="str">
        <f t="shared" si="18"/>
        <v/>
      </c>
      <c r="AR128" s="213" t="str">
        <f t="shared" si="19"/>
        <v/>
      </c>
      <c r="AS128" s="213" t="s">
        <v>102</v>
      </c>
      <c r="AT128" s="215" t="s">
        <v>102</v>
      </c>
      <c r="AU128" s="213" t="s">
        <v>102</v>
      </c>
      <c r="AV128" s="213" t="s">
        <v>102</v>
      </c>
      <c r="AW128" s="213" t="s">
        <v>102</v>
      </c>
      <c r="AX128" s="213" t="s">
        <v>102</v>
      </c>
      <c r="AY128" s="213" t="s">
        <v>102</v>
      </c>
      <c r="AZ128" s="214" t="str">
        <f t="shared" si="20"/>
        <v/>
      </c>
      <c r="BA128" s="214" t="s">
        <v>102</v>
      </c>
      <c r="BB128" s="213" t="s">
        <v>102</v>
      </c>
      <c r="BC128" s="215" t="str">
        <f t="shared" si="21"/>
        <v/>
      </c>
      <c r="BD128" s="215" t="s">
        <v>102</v>
      </c>
      <c r="BE128" s="214" t="s">
        <v>102</v>
      </c>
      <c r="BF128" s="213" t="s">
        <v>102</v>
      </c>
      <c r="BG128" s="213" t="str">
        <f t="shared" si="22"/>
        <v/>
      </c>
    </row>
    <row r="129" spans="1:59">
      <c r="A129" s="205">
        <v>59</v>
      </c>
      <c r="B129" s="217" t="s">
        <v>102</v>
      </c>
      <c r="C129" s="217" t="s">
        <v>102</v>
      </c>
      <c r="D129" s="216" t="s">
        <v>102</v>
      </c>
      <c r="E129" s="213" t="s">
        <v>102</v>
      </c>
      <c r="F129" s="213" t="s">
        <v>102</v>
      </c>
      <c r="G129" s="213" t="s">
        <v>102</v>
      </c>
      <c r="H129" s="213" t="s">
        <v>102</v>
      </c>
      <c r="I129" s="213" t="s">
        <v>102</v>
      </c>
      <c r="J129" s="213" t="s">
        <v>102</v>
      </c>
      <c r="K129" s="213" t="s">
        <v>102</v>
      </c>
      <c r="L129" s="213" t="s">
        <v>102</v>
      </c>
      <c r="M129" s="213" t="s">
        <v>102</v>
      </c>
      <c r="N129" s="213" t="s">
        <v>102</v>
      </c>
      <c r="O129" s="213" t="s">
        <v>102</v>
      </c>
      <c r="P129" s="213" t="s">
        <v>102</v>
      </c>
      <c r="Q129" s="213" t="s">
        <v>102</v>
      </c>
      <c r="R129" s="213" t="s">
        <v>102</v>
      </c>
      <c r="S129" s="213" t="s">
        <v>102</v>
      </c>
      <c r="T129" s="213" t="s">
        <v>102</v>
      </c>
      <c r="U129" s="213" t="s">
        <v>102</v>
      </c>
      <c r="V129" s="213" t="s">
        <v>102</v>
      </c>
      <c r="W129" s="213" t="s">
        <v>102</v>
      </c>
      <c r="X129" s="213" t="s">
        <v>102</v>
      </c>
      <c r="Y129" s="213" t="s">
        <v>102</v>
      </c>
      <c r="Z129" s="213" t="s">
        <v>102</v>
      </c>
      <c r="AA129" s="213" t="s">
        <v>102</v>
      </c>
      <c r="AB129" s="213" t="s">
        <v>102</v>
      </c>
      <c r="AC129" s="213" t="s">
        <v>102</v>
      </c>
      <c r="AD129" s="213" t="s">
        <v>102</v>
      </c>
      <c r="AE129" s="213" t="s">
        <v>102</v>
      </c>
      <c r="AF129" s="213" t="s">
        <v>102</v>
      </c>
      <c r="AG129" s="213" t="s">
        <v>102</v>
      </c>
      <c r="AH129" s="213" t="s">
        <v>102</v>
      </c>
      <c r="AI129" s="213" t="s">
        <v>102</v>
      </c>
      <c r="AJ129" s="213" t="s">
        <v>102</v>
      </c>
      <c r="AK129" s="213" t="s">
        <v>102</v>
      </c>
      <c r="AL129" s="213" t="s">
        <v>102</v>
      </c>
      <c r="AM129" s="213" t="s">
        <v>102</v>
      </c>
      <c r="AN129" s="213" t="s">
        <v>102</v>
      </c>
      <c r="AO129" s="213" t="s">
        <v>102</v>
      </c>
      <c r="AP129" s="213" t="str">
        <f t="shared" si="17"/>
        <v/>
      </c>
      <c r="AQ129" s="213" t="str">
        <f t="shared" si="18"/>
        <v/>
      </c>
      <c r="AR129" s="213" t="str">
        <f t="shared" si="19"/>
        <v/>
      </c>
      <c r="AS129" s="213" t="s">
        <v>102</v>
      </c>
      <c r="AT129" s="215" t="s">
        <v>102</v>
      </c>
      <c r="AU129" s="213" t="s">
        <v>102</v>
      </c>
      <c r="AV129" s="213" t="s">
        <v>102</v>
      </c>
      <c r="AW129" s="213" t="s">
        <v>102</v>
      </c>
      <c r="AX129" s="213" t="s">
        <v>102</v>
      </c>
      <c r="AY129" s="213" t="s">
        <v>102</v>
      </c>
      <c r="AZ129" s="214" t="str">
        <f t="shared" si="20"/>
        <v/>
      </c>
      <c r="BA129" s="214" t="s">
        <v>102</v>
      </c>
      <c r="BB129" s="213" t="s">
        <v>102</v>
      </c>
      <c r="BC129" s="215" t="str">
        <f t="shared" ref="BC129:BC160" si="23">IF(C129="","",AT129+BB129)</f>
        <v/>
      </c>
      <c r="BD129" s="215" t="s">
        <v>102</v>
      </c>
      <c r="BE129" s="214" t="s">
        <v>102</v>
      </c>
      <c r="BF129" s="213" t="s">
        <v>102</v>
      </c>
      <c r="BG129" s="213" t="str">
        <f t="shared" ref="BG129:BG160" si="24">IF(C129="","",BC129+BF129)</f>
        <v/>
      </c>
    </row>
    <row r="130" spans="1:59">
      <c r="A130" s="205">
        <v>59</v>
      </c>
      <c r="B130" s="217" t="s">
        <v>102</v>
      </c>
      <c r="C130" s="217" t="s">
        <v>102</v>
      </c>
      <c r="D130" s="216" t="s">
        <v>102</v>
      </c>
      <c r="E130" s="213" t="s">
        <v>102</v>
      </c>
      <c r="F130" s="213" t="s">
        <v>102</v>
      </c>
      <c r="G130" s="213" t="s">
        <v>102</v>
      </c>
      <c r="H130" s="213" t="s">
        <v>102</v>
      </c>
      <c r="I130" s="213" t="s">
        <v>102</v>
      </c>
      <c r="J130" s="213" t="s">
        <v>102</v>
      </c>
      <c r="K130" s="213" t="s">
        <v>102</v>
      </c>
      <c r="L130" s="213" t="s">
        <v>102</v>
      </c>
      <c r="M130" s="213" t="s">
        <v>102</v>
      </c>
      <c r="N130" s="213" t="s">
        <v>102</v>
      </c>
      <c r="O130" s="213" t="s">
        <v>102</v>
      </c>
      <c r="P130" s="213" t="s">
        <v>102</v>
      </c>
      <c r="Q130" s="213" t="s">
        <v>102</v>
      </c>
      <c r="R130" s="213" t="s">
        <v>102</v>
      </c>
      <c r="S130" s="213" t="s">
        <v>102</v>
      </c>
      <c r="T130" s="213" t="s">
        <v>102</v>
      </c>
      <c r="U130" s="213" t="s">
        <v>102</v>
      </c>
      <c r="V130" s="213" t="s">
        <v>102</v>
      </c>
      <c r="W130" s="213" t="s">
        <v>102</v>
      </c>
      <c r="X130" s="213" t="s">
        <v>102</v>
      </c>
      <c r="Y130" s="213" t="s">
        <v>102</v>
      </c>
      <c r="Z130" s="213" t="s">
        <v>102</v>
      </c>
      <c r="AA130" s="213" t="s">
        <v>102</v>
      </c>
      <c r="AB130" s="213" t="s">
        <v>102</v>
      </c>
      <c r="AC130" s="213" t="s">
        <v>102</v>
      </c>
      <c r="AD130" s="213" t="s">
        <v>102</v>
      </c>
      <c r="AE130" s="213" t="s">
        <v>102</v>
      </c>
      <c r="AF130" s="213" t="s">
        <v>102</v>
      </c>
      <c r="AG130" s="213" t="s">
        <v>102</v>
      </c>
      <c r="AH130" s="213" t="s">
        <v>102</v>
      </c>
      <c r="AI130" s="213" t="s">
        <v>102</v>
      </c>
      <c r="AJ130" s="213" t="s">
        <v>102</v>
      </c>
      <c r="AK130" s="213" t="s">
        <v>102</v>
      </c>
      <c r="AL130" s="213" t="s">
        <v>102</v>
      </c>
      <c r="AM130" s="213" t="s">
        <v>102</v>
      </c>
      <c r="AN130" s="213" t="s">
        <v>102</v>
      </c>
      <c r="AO130" s="213" t="s">
        <v>102</v>
      </c>
      <c r="AP130" s="213" t="str">
        <f t="shared" si="17"/>
        <v/>
      </c>
      <c r="AQ130" s="213" t="str">
        <f t="shared" si="18"/>
        <v/>
      </c>
      <c r="AR130" s="213" t="str">
        <f t="shared" si="19"/>
        <v/>
      </c>
      <c r="AS130" s="213" t="s">
        <v>102</v>
      </c>
      <c r="AT130" s="215" t="s">
        <v>102</v>
      </c>
      <c r="AU130" s="213" t="s">
        <v>102</v>
      </c>
      <c r="AV130" s="213" t="s">
        <v>102</v>
      </c>
      <c r="AW130" s="213" t="s">
        <v>102</v>
      </c>
      <c r="AX130" s="213" t="s">
        <v>102</v>
      </c>
      <c r="AY130" s="213" t="s">
        <v>102</v>
      </c>
      <c r="AZ130" s="214" t="str">
        <f t="shared" si="20"/>
        <v/>
      </c>
      <c r="BA130" s="214" t="s">
        <v>102</v>
      </c>
      <c r="BB130" s="213" t="s">
        <v>102</v>
      </c>
      <c r="BC130" s="215" t="str">
        <f t="shared" si="23"/>
        <v/>
      </c>
      <c r="BD130" s="215" t="s">
        <v>102</v>
      </c>
      <c r="BE130" s="214" t="s">
        <v>102</v>
      </c>
      <c r="BF130" s="213" t="s">
        <v>102</v>
      </c>
      <c r="BG130" s="213" t="str">
        <f t="shared" si="24"/>
        <v/>
      </c>
    </row>
    <row r="131" spans="1:59">
      <c r="A131" s="205">
        <v>59</v>
      </c>
      <c r="B131" s="217" t="s">
        <v>102</v>
      </c>
      <c r="C131" s="217" t="s">
        <v>102</v>
      </c>
      <c r="D131" s="216" t="s">
        <v>102</v>
      </c>
      <c r="E131" s="213" t="s">
        <v>102</v>
      </c>
      <c r="F131" s="213" t="s">
        <v>102</v>
      </c>
      <c r="G131" s="213" t="s">
        <v>102</v>
      </c>
      <c r="H131" s="213" t="s">
        <v>102</v>
      </c>
      <c r="I131" s="213" t="s">
        <v>102</v>
      </c>
      <c r="J131" s="213" t="s">
        <v>102</v>
      </c>
      <c r="K131" s="213" t="s">
        <v>102</v>
      </c>
      <c r="L131" s="213" t="s">
        <v>102</v>
      </c>
      <c r="M131" s="213" t="s">
        <v>102</v>
      </c>
      <c r="N131" s="213" t="s">
        <v>102</v>
      </c>
      <c r="O131" s="213" t="s">
        <v>102</v>
      </c>
      <c r="P131" s="213" t="s">
        <v>102</v>
      </c>
      <c r="Q131" s="213" t="s">
        <v>102</v>
      </c>
      <c r="R131" s="213" t="s">
        <v>102</v>
      </c>
      <c r="S131" s="213" t="s">
        <v>102</v>
      </c>
      <c r="T131" s="213" t="s">
        <v>102</v>
      </c>
      <c r="U131" s="213" t="s">
        <v>102</v>
      </c>
      <c r="V131" s="213" t="s">
        <v>102</v>
      </c>
      <c r="W131" s="213" t="s">
        <v>102</v>
      </c>
      <c r="X131" s="213" t="s">
        <v>102</v>
      </c>
      <c r="Y131" s="213" t="s">
        <v>102</v>
      </c>
      <c r="Z131" s="213" t="s">
        <v>102</v>
      </c>
      <c r="AA131" s="213" t="s">
        <v>102</v>
      </c>
      <c r="AB131" s="213" t="s">
        <v>102</v>
      </c>
      <c r="AC131" s="213" t="s">
        <v>102</v>
      </c>
      <c r="AD131" s="213" t="s">
        <v>102</v>
      </c>
      <c r="AE131" s="213" t="s">
        <v>102</v>
      </c>
      <c r="AF131" s="213" t="s">
        <v>102</v>
      </c>
      <c r="AG131" s="213" t="s">
        <v>102</v>
      </c>
      <c r="AH131" s="213" t="s">
        <v>102</v>
      </c>
      <c r="AI131" s="213" t="s">
        <v>102</v>
      </c>
      <c r="AJ131" s="213" t="s">
        <v>102</v>
      </c>
      <c r="AK131" s="213" t="s">
        <v>102</v>
      </c>
      <c r="AL131" s="213" t="s">
        <v>102</v>
      </c>
      <c r="AM131" s="213" t="s">
        <v>102</v>
      </c>
      <c r="AN131" s="213" t="s">
        <v>102</v>
      </c>
      <c r="AO131" s="213" t="s">
        <v>102</v>
      </c>
      <c r="AP131" s="213" t="str">
        <f t="shared" si="17"/>
        <v/>
      </c>
      <c r="AQ131" s="213" t="str">
        <f t="shared" si="18"/>
        <v/>
      </c>
      <c r="AR131" s="213" t="str">
        <f t="shared" si="19"/>
        <v/>
      </c>
      <c r="AS131" s="213" t="s">
        <v>102</v>
      </c>
      <c r="AT131" s="215" t="s">
        <v>102</v>
      </c>
      <c r="AU131" s="213" t="s">
        <v>102</v>
      </c>
      <c r="AV131" s="213" t="s">
        <v>102</v>
      </c>
      <c r="AW131" s="213" t="s">
        <v>102</v>
      </c>
      <c r="AX131" s="213" t="s">
        <v>102</v>
      </c>
      <c r="AY131" s="213" t="s">
        <v>102</v>
      </c>
      <c r="AZ131" s="214" t="str">
        <f t="shared" si="20"/>
        <v/>
      </c>
      <c r="BA131" s="214" t="s">
        <v>102</v>
      </c>
      <c r="BB131" s="213" t="s">
        <v>102</v>
      </c>
      <c r="BC131" s="215" t="str">
        <f t="shared" si="23"/>
        <v/>
      </c>
      <c r="BD131" s="215" t="s">
        <v>102</v>
      </c>
      <c r="BE131" s="214" t="s">
        <v>102</v>
      </c>
      <c r="BF131" s="213" t="s">
        <v>102</v>
      </c>
      <c r="BG131" s="213" t="str">
        <f t="shared" si="24"/>
        <v/>
      </c>
    </row>
    <row r="132" spans="1:59">
      <c r="A132" s="205">
        <v>59</v>
      </c>
      <c r="B132" s="217" t="s">
        <v>102</v>
      </c>
      <c r="C132" s="217" t="s">
        <v>102</v>
      </c>
      <c r="D132" s="216" t="s">
        <v>102</v>
      </c>
      <c r="E132" s="213" t="s">
        <v>102</v>
      </c>
      <c r="F132" s="213" t="s">
        <v>102</v>
      </c>
      <c r="G132" s="213" t="s">
        <v>102</v>
      </c>
      <c r="H132" s="213" t="s">
        <v>102</v>
      </c>
      <c r="I132" s="213" t="s">
        <v>102</v>
      </c>
      <c r="J132" s="213" t="s">
        <v>102</v>
      </c>
      <c r="K132" s="213" t="s">
        <v>102</v>
      </c>
      <c r="L132" s="213" t="s">
        <v>102</v>
      </c>
      <c r="M132" s="213" t="s">
        <v>102</v>
      </c>
      <c r="N132" s="213" t="s">
        <v>102</v>
      </c>
      <c r="O132" s="213" t="s">
        <v>102</v>
      </c>
      <c r="P132" s="213" t="s">
        <v>102</v>
      </c>
      <c r="Q132" s="213" t="s">
        <v>102</v>
      </c>
      <c r="R132" s="213" t="s">
        <v>102</v>
      </c>
      <c r="S132" s="213" t="s">
        <v>102</v>
      </c>
      <c r="T132" s="213" t="s">
        <v>102</v>
      </c>
      <c r="U132" s="213" t="s">
        <v>102</v>
      </c>
      <c r="V132" s="213" t="s">
        <v>102</v>
      </c>
      <c r="W132" s="213" t="s">
        <v>102</v>
      </c>
      <c r="X132" s="213" t="s">
        <v>102</v>
      </c>
      <c r="Y132" s="213" t="s">
        <v>102</v>
      </c>
      <c r="Z132" s="213" t="s">
        <v>102</v>
      </c>
      <c r="AA132" s="213" t="s">
        <v>102</v>
      </c>
      <c r="AB132" s="213" t="s">
        <v>102</v>
      </c>
      <c r="AC132" s="213" t="s">
        <v>102</v>
      </c>
      <c r="AD132" s="213" t="s">
        <v>102</v>
      </c>
      <c r="AE132" s="213" t="s">
        <v>102</v>
      </c>
      <c r="AF132" s="213" t="s">
        <v>102</v>
      </c>
      <c r="AG132" s="213" t="s">
        <v>102</v>
      </c>
      <c r="AH132" s="213" t="s">
        <v>102</v>
      </c>
      <c r="AI132" s="213" t="s">
        <v>102</v>
      </c>
      <c r="AJ132" s="213" t="s">
        <v>102</v>
      </c>
      <c r="AK132" s="213" t="s">
        <v>102</v>
      </c>
      <c r="AL132" s="213" t="s">
        <v>102</v>
      </c>
      <c r="AM132" s="213" t="s">
        <v>102</v>
      </c>
      <c r="AN132" s="213" t="s">
        <v>102</v>
      </c>
      <c r="AO132" s="213" t="s">
        <v>102</v>
      </c>
      <c r="AP132" s="213" t="str">
        <f t="shared" si="17"/>
        <v/>
      </c>
      <c r="AQ132" s="213" t="str">
        <f t="shared" si="18"/>
        <v/>
      </c>
      <c r="AR132" s="213" t="str">
        <f t="shared" si="19"/>
        <v/>
      </c>
      <c r="AS132" s="213" t="s">
        <v>102</v>
      </c>
      <c r="AT132" s="215" t="s">
        <v>102</v>
      </c>
      <c r="AU132" s="213" t="s">
        <v>102</v>
      </c>
      <c r="AV132" s="213" t="s">
        <v>102</v>
      </c>
      <c r="AW132" s="213" t="s">
        <v>102</v>
      </c>
      <c r="AX132" s="213" t="s">
        <v>102</v>
      </c>
      <c r="AY132" s="213" t="s">
        <v>102</v>
      </c>
      <c r="AZ132" s="214" t="str">
        <f t="shared" si="20"/>
        <v/>
      </c>
      <c r="BA132" s="214" t="s">
        <v>102</v>
      </c>
      <c r="BB132" s="213" t="s">
        <v>102</v>
      </c>
      <c r="BC132" s="215" t="str">
        <f t="shared" si="23"/>
        <v/>
      </c>
      <c r="BD132" s="215" t="s">
        <v>102</v>
      </c>
      <c r="BE132" s="214" t="s">
        <v>102</v>
      </c>
      <c r="BF132" s="213" t="s">
        <v>102</v>
      </c>
      <c r="BG132" s="213" t="str">
        <f t="shared" si="24"/>
        <v/>
      </c>
    </row>
    <row r="133" spans="1:59">
      <c r="A133" s="205">
        <v>59</v>
      </c>
      <c r="B133" s="217" t="s">
        <v>102</v>
      </c>
      <c r="C133" s="217" t="s">
        <v>102</v>
      </c>
      <c r="D133" s="216" t="s">
        <v>102</v>
      </c>
      <c r="E133" s="213" t="s">
        <v>102</v>
      </c>
      <c r="F133" s="213" t="s">
        <v>102</v>
      </c>
      <c r="G133" s="213" t="s">
        <v>102</v>
      </c>
      <c r="H133" s="213" t="s">
        <v>102</v>
      </c>
      <c r="I133" s="213" t="s">
        <v>102</v>
      </c>
      <c r="J133" s="213" t="s">
        <v>102</v>
      </c>
      <c r="K133" s="213" t="s">
        <v>102</v>
      </c>
      <c r="L133" s="213" t="s">
        <v>102</v>
      </c>
      <c r="M133" s="213" t="s">
        <v>102</v>
      </c>
      <c r="N133" s="213" t="s">
        <v>102</v>
      </c>
      <c r="O133" s="213" t="s">
        <v>102</v>
      </c>
      <c r="P133" s="213" t="s">
        <v>102</v>
      </c>
      <c r="Q133" s="213" t="s">
        <v>102</v>
      </c>
      <c r="R133" s="213" t="s">
        <v>102</v>
      </c>
      <c r="S133" s="213" t="s">
        <v>102</v>
      </c>
      <c r="T133" s="213" t="s">
        <v>102</v>
      </c>
      <c r="U133" s="213" t="s">
        <v>102</v>
      </c>
      <c r="V133" s="213" t="s">
        <v>102</v>
      </c>
      <c r="W133" s="213" t="s">
        <v>102</v>
      </c>
      <c r="X133" s="213" t="s">
        <v>102</v>
      </c>
      <c r="Y133" s="213" t="s">
        <v>102</v>
      </c>
      <c r="Z133" s="213" t="s">
        <v>102</v>
      </c>
      <c r="AA133" s="213" t="s">
        <v>102</v>
      </c>
      <c r="AB133" s="213" t="s">
        <v>102</v>
      </c>
      <c r="AC133" s="213" t="s">
        <v>102</v>
      </c>
      <c r="AD133" s="213" t="s">
        <v>102</v>
      </c>
      <c r="AE133" s="213" t="s">
        <v>102</v>
      </c>
      <c r="AF133" s="213" t="s">
        <v>102</v>
      </c>
      <c r="AG133" s="213" t="s">
        <v>102</v>
      </c>
      <c r="AH133" s="213" t="s">
        <v>102</v>
      </c>
      <c r="AI133" s="213" t="s">
        <v>102</v>
      </c>
      <c r="AJ133" s="213" t="s">
        <v>102</v>
      </c>
      <c r="AK133" s="213" t="s">
        <v>102</v>
      </c>
      <c r="AL133" s="213" t="s">
        <v>102</v>
      </c>
      <c r="AM133" s="213" t="s">
        <v>102</v>
      </c>
      <c r="AN133" s="213" t="s">
        <v>102</v>
      </c>
      <c r="AO133" s="213" t="s">
        <v>102</v>
      </c>
      <c r="AP133" s="213" t="str">
        <f t="shared" si="17"/>
        <v/>
      </c>
      <c r="AQ133" s="213" t="str">
        <f t="shared" si="18"/>
        <v/>
      </c>
      <c r="AR133" s="213" t="str">
        <f t="shared" si="19"/>
        <v/>
      </c>
      <c r="AS133" s="213" t="s">
        <v>102</v>
      </c>
      <c r="AT133" s="215" t="s">
        <v>102</v>
      </c>
      <c r="AU133" s="213" t="s">
        <v>102</v>
      </c>
      <c r="AV133" s="213" t="s">
        <v>102</v>
      </c>
      <c r="AW133" s="213" t="s">
        <v>102</v>
      </c>
      <c r="AX133" s="213" t="s">
        <v>102</v>
      </c>
      <c r="AY133" s="213" t="s">
        <v>102</v>
      </c>
      <c r="AZ133" s="214" t="str">
        <f t="shared" si="20"/>
        <v/>
      </c>
      <c r="BA133" s="214" t="s">
        <v>102</v>
      </c>
      <c r="BB133" s="213" t="s">
        <v>102</v>
      </c>
      <c r="BC133" s="215" t="str">
        <f t="shared" si="23"/>
        <v/>
      </c>
      <c r="BD133" s="215" t="s">
        <v>102</v>
      </c>
      <c r="BE133" s="214" t="s">
        <v>102</v>
      </c>
      <c r="BF133" s="213" t="s">
        <v>102</v>
      </c>
      <c r="BG133" s="213" t="str">
        <f t="shared" si="24"/>
        <v/>
      </c>
    </row>
    <row r="134" spans="1:59">
      <c r="A134" s="205">
        <v>59</v>
      </c>
      <c r="B134" s="217" t="s">
        <v>102</v>
      </c>
      <c r="C134" s="217" t="s">
        <v>102</v>
      </c>
      <c r="D134" s="216" t="s">
        <v>102</v>
      </c>
      <c r="E134" s="213" t="s">
        <v>102</v>
      </c>
      <c r="F134" s="213" t="s">
        <v>102</v>
      </c>
      <c r="G134" s="213" t="s">
        <v>102</v>
      </c>
      <c r="H134" s="213" t="s">
        <v>102</v>
      </c>
      <c r="I134" s="213" t="s">
        <v>102</v>
      </c>
      <c r="J134" s="213" t="s">
        <v>102</v>
      </c>
      <c r="K134" s="213" t="s">
        <v>102</v>
      </c>
      <c r="L134" s="213" t="s">
        <v>102</v>
      </c>
      <c r="M134" s="213" t="s">
        <v>102</v>
      </c>
      <c r="N134" s="213" t="s">
        <v>102</v>
      </c>
      <c r="O134" s="213" t="s">
        <v>102</v>
      </c>
      <c r="P134" s="213" t="s">
        <v>102</v>
      </c>
      <c r="Q134" s="213" t="s">
        <v>102</v>
      </c>
      <c r="R134" s="213" t="s">
        <v>102</v>
      </c>
      <c r="S134" s="213" t="s">
        <v>102</v>
      </c>
      <c r="T134" s="213" t="s">
        <v>102</v>
      </c>
      <c r="U134" s="213" t="s">
        <v>102</v>
      </c>
      <c r="V134" s="213" t="s">
        <v>102</v>
      </c>
      <c r="W134" s="213" t="s">
        <v>102</v>
      </c>
      <c r="X134" s="213" t="s">
        <v>102</v>
      </c>
      <c r="Y134" s="213" t="s">
        <v>102</v>
      </c>
      <c r="Z134" s="213" t="s">
        <v>102</v>
      </c>
      <c r="AA134" s="213" t="s">
        <v>102</v>
      </c>
      <c r="AB134" s="213" t="s">
        <v>102</v>
      </c>
      <c r="AC134" s="213" t="s">
        <v>102</v>
      </c>
      <c r="AD134" s="213" t="s">
        <v>102</v>
      </c>
      <c r="AE134" s="213" t="s">
        <v>102</v>
      </c>
      <c r="AF134" s="213" t="s">
        <v>102</v>
      </c>
      <c r="AG134" s="213" t="s">
        <v>102</v>
      </c>
      <c r="AH134" s="213" t="s">
        <v>102</v>
      </c>
      <c r="AI134" s="213" t="s">
        <v>102</v>
      </c>
      <c r="AJ134" s="213" t="s">
        <v>102</v>
      </c>
      <c r="AK134" s="213" t="s">
        <v>102</v>
      </c>
      <c r="AL134" s="213" t="s">
        <v>102</v>
      </c>
      <c r="AM134" s="213" t="s">
        <v>102</v>
      </c>
      <c r="AN134" s="213" t="s">
        <v>102</v>
      </c>
      <c r="AO134" s="213" t="s">
        <v>102</v>
      </c>
      <c r="AP134" s="213" t="str">
        <f t="shared" ref="AP134:AP197" si="25">IF(C134="","",SUM(E134:G134))</f>
        <v/>
      </c>
      <c r="AQ134" s="213" t="str">
        <f t="shared" ref="AQ134:AQ197" si="26">IF(C134="","",SUM(H134:AB134))</f>
        <v/>
      </c>
      <c r="AR134" s="213" t="str">
        <f t="shared" ref="AR134:AR197" si="27">IF(C134="","",SUM(AC134:AO134))</f>
        <v/>
      </c>
      <c r="AS134" s="213" t="s">
        <v>102</v>
      </c>
      <c r="AT134" s="215" t="s">
        <v>102</v>
      </c>
      <c r="AU134" s="213" t="s">
        <v>102</v>
      </c>
      <c r="AV134" s="213" t="s">
        <v>102</v>
      </c>
      <c r="AW134" s="213" t="s">
        <v>102</v>
      </c>
      <c r="AX134" s="213" t="s">
        <v>102</v>
      </c>
      <c r="AY134" s="213" t="s">
        <v>102</v>
      </c>
      <c r="AZ134" s="214" t="str">
        <f t="shared" ref="AZ134:AZ197" si="28">IF(C134="","",IF(ISERROR((AX134-AY134)/AY134),0,((AX134-AY134)/AY134)))</f>
        <v/>
      </c>
      <c r="BA134" s="214" t="s">
        <v>102</v>
      </c>
      <c r="BB134" s="213" t="s">
        <v>102</v>
      </c>
      <c r="BC134" s="215" t="str">
        <f t="shared" si="23"/>
        <v/>
      </c>
      <c r="BD134" s="215" t="s">
        <v>102</v>
      </c>
      <c r="BE134" s="214" t="s">
        <v>102</v>
      </c>
      <c r="BF134" s="213" t="s">
        <v>102</v>
      </c>
      <c r="BG134" s="213" t="str">
        <f t="shared" si="24"/>
        <v/>
      </c>
    </row>
    <row r="135" spans="1:59">
      <c r="A135" s="205">
        <v>59</v>
      </c>
      <c r="B135" s="217" t="s">
        <v>102</v>
      </c>
      <c r="C135" s="217" t="s">
        <v>102</v>
      </c>
      <c r="D135" s="216" t="s">
        <v>102</v>
      </c>
      <c r="E135" s="213" t="s">
        <v>102</v>
      </c>
      <c r="F135" s="213" t="s">
        <v>102</v>
      </c>
      <c r="G135" s="213" t="s">
        <v>102</v>
      </c>
      <c r="H135" s="213" t="s">
        <v>102</v>
      </c>
      <c r="I135" s="213" t="s">
        <v>102</v>
      </c>
      <c r="J135" s="213" t="s">
        <v>102</v>
      </c>
      <c r="K135" s="213" t="s">
        <v>102</v>
      </c>
      <c r="L135" s="213" t="s">
        <v>102</v>
      </c>
      <c r="M135" s="213" t="s">
        <v>102</v>
      </c>
      <c r="N135" s="213" t="s">
        <v>102</v>
      </c>
      <c r="O135" s="213" t="s">
        <v>102</v>
      </c>
      <c r="P135" s="213" t="s">
        <v>102</v>
      </c>
      <c r="Q135" s="213" t="s">
        <v>102</v>
      </c>
      <c r="R135" s="213" t="s">
        <v>102</v>
      </c>
      <c r="S135" s="213" t="s">
        <v>102</v>
      </c>
      <c r="T135" s="213" t="s">
        <v>102</v>
      </c>
      <c r="U135" s="213" t="s">
        <v>102</v>
      </c>
      <c r="V135" s="213" t="s">
        <v>102</v>
      </c>
      <c r="W135" s="213" t="s">
        <v>102</v>
      </c>
      <c r="X135" s="213" t="s">
        <v>102</v>
      </c>
      <c r="Y135" s="213" t="s">
        <v>102</v>
      </c>
      <c r="Z135" s="213" t="s">
        <v>102</v>
      </c>
      <c r="AA135" s="213" t="s">
        <v>102</v>
      </c>
      <c r="AB135" s="213" t="s">
        <v>102</v>
      </c>
      <c r="AC135" s="213" t="s">
        <v>102</v>
      </c>
      <c r="AD135" s="213" t="s">
        <v>102</v>
      </c>
      <c r="AE135" s="213" t="s">
        <v>102</v>
      </c>
      <c r="AF135" s="213" t="s">
        <v>102</v>
      </c>
      <c r="AG135" s="213" t="s">
        <v>102</v>
      </c>
      <c r="AH135" s="213" t="s">
        <v>102</v>
      </c>
      <c r="AI135" s="213" t="s">
        <v>102</v>
      </c>
      <c r="AJ135" s="213" t="s">
        <v>102</v>
      </c>
      <c r="AK135" s="213" t="s">
        <v>102</v>
      </c>
      <c r="AL135" s="213" t="s">
        <v>102</v>
      </c>
      <c r="AM135" s="213" t="s">
        <v>102</v>
      </c>
      <c r="AN135" s="213" t="s">
        <v>102</v>
      </c>
      <c r="AO135" s="213" t="s">
        <v>102</v>
      </c>
      <c r="AP135" s="213" t="str">
        <f t="shared" si="25"/>
        <v/>
      </c>
      <c r="AQ135" s="213" t="str">
        <f t="shared" si="26"/>
        <v/>
      </c>
      <c r="AR135" s="213" t="str">
        <f t="shared" si="27"/>
        <v/>
      </c>
      <c r="AS135" s="213" t="s">
        <v>102</v>
      </c>
      <c r="AT135" s="215" t="s">
        <v>102</v>
      </c>
      <c r="AU135" s="213" t="s">
        <v>102</v>
      </c>
      <c r="AV135" s="213" t="s">
        <v>102</v>
      </c>
      <c r="AW135" s="213" t="s">
        <v>102</v>
      </c>
      <c r="AX135" s="213" t="s">
        <v>102</v>
      </c>
      <c r="AY135" s="213" t="s">
        <v>102</v>
      </c>
      <c r="AZ135" s="214" t="str">
        <f t="shared" si="28"/>
        <v/>
      </c>
      <c r="BA135" s="214" t="s">
        <v>102</v>
      </c>
      <c r="BB135" s="213" t="s">
        <v>102</v>
      </c>
      <c r="BC135" s="215" t="str">
        <f t="shared" si="23"/>
        <v/>
      </c>
      <c r="BD135" s="215" t="s">
        <v>102</v>
      </c>
      <c r="BE135" s="214" t="s">
        <v>102</v>
      </c>
      <c r="BF135" s="213" t="s">
        <v>102</v>
      </c>
      <c r="BG135" s="213" t="str">
        <f t="shared" si="24"/>
        <v/>
      </c>
    </row>
    <row r="136" spans="1:59">
      <c r="A136" s="205">
        <v>59</v>
      </c>
      <c r="B136" s="217" t="s">
        <v>102</v>
      </c>
      <c r="C136" s="217" t="s">
        <v>102</v>
      </c>
      <c r="D136" s="216" t="s">
        <v>102</v>
      </c>
      <c r="E136" s="213" t="s">
        <v>102</v>
      </c>
      <c r="F136" s="213" t="s">
        <v>102</v>
      </c>
      <c r="G136" s="213" t="s">
        <v>102</v>
      </c>
      <c r="H136" s="213" t="s">
        <v>102</v>
      </c>
      <c r="I136" s="213" t="s">
        <v>102</v>
      </c>
      <c r="J136" s="213" t="s">
        <v>102</v>
      </c>
      <c r="K136" s="213" t="s">
        <v>102</v>
      </c>
      <c r="L136" s="213" t="s">
        <v>102</v>
      </c>
      <c r="M136" s="213" t="s">
        <v>102</v>
      </c>
      <c r="N136" s="213" t="s">
        <v>102</v>
      </c>
      <c r="O136" s="213" t="s">
        <v>102</v>
      </c>
      <c r="P136" s="213" t="s">
        <v>102</v>
      </c>
      <c r="Q136" s="213" t="s">
        <v>102</v>
      </c>
      <c r="R136" s="213" t="s">
        <v>102</v>
      </c>
      <c r="S136" s="213" t="s">
        <v>102</v>
      </c>
      <c r="T136" s="213" t="s">
        <v>102</v>
      </c>
      <c r="U136" s="213" t="s">
        <v>102</v>
      </c>
      <c r="V136" s="213" t="s">
        <v>102</v>
      </c>
      <c r="W136" s="213" t="s">
        <v>102</v>
      </c>
      <c r="X136" s="213" t="s">
        <v>102</v>
      </c>
      <c r="Y136" s="213" t="s">
        <v>102</v>
      </c>
      <c r="Z136" s="213" t="s">
        <v>102</v>
      </c>
      <c r="AA136" s="213" t="s">
        <v>102</v>
      </c>
      <c r="AB136" s="213" t="s">
        <v>102</v>
      </c>
      <c r="AC136" s="213" t="s">
        <v>102</v>
      </c>
      <c r="AD136" s="213" t="s">
        <v>102</v>
      </c>
      <c r="AE136" s="213" t="s">
        <v>102</v>
      </c>
      <c r="AF136" s="213" t="s">
        <v>102</v>
      </c>
      <c r="AG136" s="213" t="s">
        <v>102</v>
      </c>
      <c r="AH136" s="213" t="s">
        <v>102</v>
      </c>
      <c r="AI136" s="213" t="s">
        <v>102</v>
      </c>
      <c r="AJ136" s="213" t="s">
        <v>102</v>
      </c>
      <c r="AK136" s="213" t="s">
        <v>102</v>
      </c>
      <c r="AL136" s="213" t="s">
        <v>102</v>
      </c>
      <c r="AM136" s="213" t="s">
        <v>102</v>
      </c>
      <c r="AN136" s="213" t="s">
        <v>102</v>
      </c>
      <c r="AO136" s="213" t="s">
        <v>102</v>
      </c>
      <c r="AP136" s="213" t="str">
        <f t="shared" si="25"/>
        <v/>
      </c>
      <c r="AQ136" s="213" t="str">
        <f t="shared" si="26"/>
        <v/>
      </c>
      <c r="AR136" s="213" t="str">
        <f t="shared" si="27"/>
        <v/>
      </c>
      <c r="AS136" s="213" t="s">
        <v>102</v>
      </c>
      <c r="AT136" s="215" t="s">
        <v>102</v>
      </c>
      <c r="AU136" s="213" t="s">
        <v>102</v>
      </c>
      <c r="AV136" s="213" t="s">
        <v>102</v>
      </c>
      <c r="AW136" s="213" t="s">
        <v>102</v>
      </c>
      <c r="AX136" s="213" t="s">
        <v>102</v>
      </c>
      <c r="AY136" s="213" t="s">
        <v>102</v>
      </c>
      <c r="AZ136" s="214" t="str">
        <f t="shared" si="28"/>
        <v/>
      </c>
      <c r="BA136" s="214" t="s">
        <v>102</v>
      </c>
      <c r="BB136" s="213" t="s">
        <v>102</v>
      </c>
      <c r="BC136" s="215" t="str">
        <f t="shared" si="23"/>
        <v/>
      </c>
      <c r="BD136" s="215" t="s">
        <v>102</v>
      </c>
      <c r="BE136" s="214" t="s">
        <v>102</v>
      </c>
      <c r="BF136" s="213" t="s">
        <v>102</v>
      </c>
      <c r="BG136" s="213" t="str">
        <f t="shared" si="24"/>
        <v/>
      </c>
    </row>
    <row r="137" spans="1:59">
      <c r="A137" s="205">
        <v>59</v>
      </c>
      <c r="B137" s="217" t="s">
        <v>102</v>
      </c>
      <c r="C137" s="217" t="s">
        <v>102</v>
      </c>
      <c r="D137" s="216" t="s">
        <v>102</v>
      </c>
      <c r="E137" s="213" t="s">
        <v>102</v>
      </c>
      <c r="F137" s="213" t="s">
        <v>102</v>
      </c>
      <c r="G137" s="213" t="s">
        <v>102</v>
      </c>
      <c r="H137" s="213" t="s">
        <v>102</v>
      </c>
      <c r="I137" s="213" t="s">
        <v>102</v>
      </c>
      <c r="J137" s="213" t="s">
        <v>102</v>
      </c>
      <c r="K137" s="213" t="s">
        <v>102</v>
      </c>
      <c r="L137" s="213" t="s">
        <v>102</v>
      </c>
      <c r="M137" s="213" t="s">
        <v>102</v>
      </c>
      <c r="N137" s="213" t="s">
        <v>102</v>
      </c>
      <c r="O137" s="213" t="s">
        <v>102</v>
      </c>
      <c r="P137" s="213" t="s">
        <v>102</v>
      </c>
      <c r="Q137" s="213" t="s">
        <v>102</v>
      </c>
      <c r="R137" s="213" t="s">
        <v>102</v>
      </c>
      <c r="S137" s="213" t="s">
        <v>102</v>
      </c>
      <c r="T137" s="213" t="s">
        <v>102</v>
      </c>
      <c r="U137" s="213" t="s">
        <v>102</v>
      </c>
      <c r="V137" s="213" t="s">
        <v>102</v>
      </c>
      <c r="W137" s="213" t="s">
        <v>102</v>
      </c>
      <c r="X137" s="213" t="s">
        <v>102</v>
      </c>
      <c r="Y137" s="213" t="s">
        <v>102</v>
      </c>
      <c r="Z137" s="213" t="s">
        <v>102</v>
      </c>
      <c r="AA137" s="213" t="s">
        <v>102</v>
      </c>
      <c r="AB137" s="213" t="s">
        <v>102</v>
      </c>
      <c r="AC137" s="213" t="s">
        <v>102</v>
      </c>
      <c r="AD137" s="213" t="s">
        <v>102</v>
      </c>
      <c r="AE137" s="213" t="s">
        <v>102</v>
      </c>
      <c r="AF137" s="213" t="s">
        <v>102</v>
      </c>
      <c r="AG137" s="213" t="s">
        <v>102</v>
      </c>
      <c r="AH137" s="213" t="s">
        <v>102</v>
      </c>
      <c r="AI137" s="213" t="s">
        <v>102</v>
      </c>
      <c r="AJ137" s="213" t="s">
        <v>102</v>
      </c>
      <c r="AK137" s="213" t="s">
        <v>102</v>
      </c>
      <c r="AL137" s="213" t="s">
        <v>102</v>
      </c>
      <c r="AM137" s="213" t="s">
        <v>102</v>
      </c>
      <c r="AN137" s="213" t="s">
        <v>102</v>
      </c>
      <c r="AO137" s="213" t="s">
        <v>102</v>
      </c>
      <c r="AP137" s="213" t="str">
        <f t="shared" si="25"/>
        <v/>
      </c>
      <c r="AQ137" s="213" t="str">
        <f t="shared" si="26"/>
        <v/>
      </c>
      <c r="AR137" s="213" t="str">
        <f t="shared" si="27"/>
        <v/>
      </c>
      <c r="AS137" s="213" t="s">
        <v>102</v>
      </c>
      <c r="AT137" s="215" t="s">
        <v>102</v>
      </c>
      <c r="AU137" s="213" t="s">
        <v>102</v>
      </c>
      <c r="AV137" s="213" t="s">
        <v>102</v>
      </c>
      <c r="AW137" s="213" t="s">
        <v>102</v>
      </c>
      <c r="AX137" s="213" t="s">
        <v>102</v>
      </c>
      <c r="AY137" s="213" t="s">
        <v>102</v>
      </c>
      <c r="AZ137" s="214" t="str">
        <f t="shared" si="28"/>
        <v/>
      </c>
      <c r="BA137" s="214" t="s">
        <v>102</v>
      </c>
      <c r="BB137" s="213" t="s">
        <v>102</v>
      </c>
      <c r="BC137" s="215" t="str">
        <f t="shared" si="23"/>
        <v/>
      </c>
      <c r="BD137" s="215" t="s">
        <v>102</v>
      </c>
      <c r="BE137" s="214" t="s">
        <v>102</v>
      </c>
      <c r="BF137" s="213" t="s">
        <v>102</v>
      </c>
      <c r="BG137" s="213" t="str">
        <f t="shared" si="24"/>
        <v/>
      </c>
    </row>
    <row r="138" spans="1:59">
      <c r="A138" s="205">
        <v>59</v>
      </c>
      <c r="B138" s="217" t="s">
        <v>102</v>
      </c>
      <c r="C138" s="217" t="s">
        <v>102</v>
      </c>
      <c r="D138" s="216" t="s">
        <v>102</v>
      </c>
      <c r="E138" s="213" t="s">
        <v>102</v>
      </c>
      <c r="F138" s="213" t="s">
        <v>102</v>
      </c>
      <c r="G138" s="213" t="s">
        <v>102</v>
      </c>
      <c r="H138" s="213" t="s">
        <v>102</v>
      </c>
      <c r="I138" s="213" t="s">
        <v>102</v>
      </c>
      <c r="J138" s="213" t="s">
        <v>102</v>
      </c>
      <c r="K138" s="213" t="s">
        <v>102</v>
      </c>
      <c r="L138" s="213" t="s">
        <v>102</v>
      </c>
      <c r="M138" s="213" t="s">
        <v>102</v>
      </c>
      <c r="N138" s="213" t="s">
        <v>102</v>
      </c>
      <c r="O138" s="213" t="s">
        <v>102</v>
      </c>
      <c r="P138" s="213" t="s">
        <v>102</v>
      </c>
      <c r="Q138" s="213" t="s">
        <v>102</v>
      </c>
      <c r="R138" s="213" t="s">
        <v>102</v>
      </c>
      <c r="S138" s="213" t="s">
        <v>102</v>
      </c>
      <c r="T138" s="213" t="s">
        <v>102</v>
      </c>
      <c r="U138" s="213" t="s">
        <v>102</v>
      </c>
      <c r="V138" s="213" t="s">
        <v>102</v>
      </c>
      <c r="W138" s="213" t="s">
        <v>102</v>
      </c>
      <c r="X138" s="213" t="s">
        <v>102</v>
      </c>
      <c r="Y138" s="213" t="s">
        <v>102</v>
      </c>
      <c r="Z138" s="213" t="s">
        <v>102</v>
      </c>
      <c r="AA138" s="213" t="s">
        <v>102</v>
      </c>
      <c r="AB138" s="213" t="s">
        <v>102</v>
      </c>
      <c r="AC138" s="213" t="s">
        <v>102</v>
      </c>
      <c r="AD138" s="213" t="s">
        <v>102</v>
      </c>
      <c r="AE138" s="213" t="s">
        <v>102</v>
      </c>
      <c r="AF138" s="213" t="s">
        <v>102</v>
      </c>
      <c r="AG138" s="213" t="s">
        <v>102</v>
      </c>
      <c r="AH138" s="213" t="s">
        <v>102</v>
      </c>
      <c r="AI138" s="213" t="s">
        <v>102</v>
      </c>
      <c r="AJ138" s="213" t="s">
        <v>102</v>
      </c>
      <c r="AK138" s="213" t="s">
        <v>102</v>
      </c>
      <c r="AL138" s="213" t="s">
        <v>102</v>
      </c>
      <c r="AM138" s="213" t="s">
        <v>102</v>
      </c>
      <c r="AN138" s="213" t="s">
        <v>102</v>
      </c>
      <c r="AO138" s="213" t="s">
        <v>102</v>
      </c>
      <c r="AP138" s="213" t="str">
        <f t="shared" si="25"/>
        <v/>
      </c>
      <c r="AQ138" s="213" t="str">
        <f t="shared" si="26"/>
        <v/>
      </c>
      <c r="AR138" s="213" t="str">
        <f t="shared" si="27"/>
        <v/>
      </c>
      <c r="AS138" s="213" t="s">
        <v>102</v>
      </c>
      <c r="AT138" s="215" t="s">
        <v>102</v>
      </c>
      <c r="AU138" s="213" t="s">
        <v>102</v>
      </c>
      <c r="AV138" s="213" t="s">
        <v>102</v>
      </c>
      <c r="AW138" s="213" t="s">
        <v>102</v>
      </c>
      <c r="AX138" s="213" t="s">
        <v>102</v>
      </c>
      <c r="AY138" s="213" t="s">
        <v>102</v>
      </c>
      <c r="AZ138" s="214" t="str">
        <f t="shared" si="28"/>
        <v/>
      </c>
      <c r="BA138" s="214" t="s">
        <v>102</v>
      </c>
      <c r="BB138" s="213" t="s">
        <v>102</v>
      </c>
      <c r="BC138" s="215" t="str">
        <f t="shared" si="23"/>
        <v/>
      </c>
      <c r="BD138" s="215" t="s">
        <v>102</v>
      </c>
      <c r="BE138" s="214" t="s">
        <v>102</v>
      </c>
      <c r="BF138" s="213" t="s">
        <v>102</v>
      </c>
      <c r="BG138" s="213" t="str">
        <f t="shared" si="24"/>
        <v/>
      </c>
    </row>
    <row r="139" spans="1:59">
      <c r="A139" s="205">
        <v>59</v>
      </c>
      <c r="B139" s="217" t="s">
        <v>102</v>
      </c>
      <c r="C139" s="217" t="s">
        <v>102</v>
      </c>
      <c r="D139" s="216" t="s">
        <v>102</v>
      </c>
      <c r="E139" s="213" t="s">
        <v>102</v>
      </c>
      <c r="F139" s="213" t="s">
        <v>102</v>
      </c>
      <c r="G139" s="213" t="s">
        <v>102</v>
      </c>
      <c r="H139" s="213" t="s">
        <v>102</v>
      </c>
      <c r="I139" s="213" t="s">
        <v>102</v>
      </c>
      <c r="J139" s="213" t="s">
        <v>102</v>
      </c>
      <c r="K139" s="213" t="s">
        <v>102</v>
      </c>
      <c r="L139" s="213" t="s">
        <v>102</v>
      </c>
      <c r="M139" s="213" t="s">
        <v>102</v>
      </c>
      <c r="N139" s="213" t="s">
        <v>102</v>
      </c>
      <c r="O139" s="213" t="s">
        <v>102</v>
      </c>
      <c r="P139" s="213" t="s">
        <v>102</v>
      </c>
      <c r="Q139" s="213" t="s">
        <v>102</v>
      </c>
      <c r="R139" s="213" t="s">
        <v>102</v>
      </c>
      <c r="S139" s="213" t="s">
        <v>102</v>
      </c>
      <c r="T139" s="213" t="s">
        <v>102</v>
      </c>
      <c r="U139" s="213" t="s">
        <v>102</v>
      </c>
      <c r="V139" s="213" t="s">
        <v>102</v>
      </c>
      <c r="W139" s="213" t="s">
        <v>102</v>
      </c>
      <c r="X139" s="213" t="s">
        <v>102</v>
      </c>
      <c r="Y139" s="213" t="s">
        <v>102</v>
      </c>
      <c r="Z139" s="213" t="s">
        <v>102</v>
      </c>
      <c r="AA139" s="213" t="s">
        <v>102</v>
      </c>
      <c r="AB139" s="213" t="s">
        <v>102</v>
      </c>
      <c r="AC139" s="213" t="s">
        <v>102</v>
      </c>
      <c r="AD139" s="213" t="s">
        <v>102</v>
      </c>
      <c r="AE139" s="213" t="s">
        <v>102</v>
      </c>
      <c r="AF139" s="213" t="s">
        <v>102</v>
      </c>
      <c r="AG139" s="213" t="s">
        <v>102</v>
      </c>
      <c r="AH139" s="213" t="s">
        <v>102</v>
      </c>
      <c r="AI139" s="213" t="s">
        <v>102</v>
      </c>
      <c r="AJ139" s="213" t="s">
        <v>102</v>
      </c>
      <c r="AK139" s="213" t="s">
        <v>102</v>
      </c>
      <c r="AL139" s="213" t="s">
        <v>102</v>
      </c>
      <c r="AM139" s="213" t="s">
        <v>102</v>
      </c>
      <c r="AN139" s="213" t="s">
        <v>102</v>
      </c>
      <c r="AO139" s="213" t="s">
        <v>102</v>
      </c>
      <c r="AP139" s="213" t="str">
        <f t="shared" si="25"/>
        <v/>
      </c>
      <c r="AQ139" s="213" t="str">
        <f t="shared" si="26"/>
        <v/>
      </c>
      <c r="AR139" s="213" t="str">
        <f t="shared" si="27"/>
        <v/>
      </c>
      <c r="AS139" s="213" t="s">
        <v>102</v>
      </c>
      <c r="AT139" s="215" t="s">
        <v>102</v>
      </c>
      <c r="AU139" s="213" t="s">
        <v>102</v>
      </c>
      <c r="AV139" s="213" t="s">
        <v>102</v>
      </c>
      <c r="AW139" s="213" t="s">
        <v>102</v>
      </c>
      <c r="AX139" s="213" t="s">
        <v>102</v>
      </c>
      <c r="AY139" s="213" t="s">
        <v>102</v>
      </c>
      <c r="AZ139" s="214" t="str">
        <f t="shared" si="28"/>
        <v/>
      </c>
      <c r="BA139" s="214" t="s">
        <v>102</v>
      </c>
      <c r="BB139" s="213" t="s">
        <v>102</v>
      </c>
      <c r="BC139" s="215" t="str">
        <f t="shared" si="23"/>
        <v/>
      </c>
      <c r="BD139" s="215" t="s">
        <v>102</v>
      </c>
      <c r="BE139" s="214" t="s">
        <v>102</v>
      </c>
      <c r="BF139" s="213" t="s">
        <v>102</v>
      </c>
      <c r="BG139" s="213" t="str">
        <f t="shared" si="24"/>
        <v/>
      </c>
    </row>
    <row r="140" spans="1:59">
      <c r="A140" s="205">
        <v>59</v>
      </c>
      <c r="B140" s="217" t="s">
        <v>102</v>
      </c>
      <c r="C140" s="217" t="s">
        <v>102</v>
      </c>
      <c r="D140" s="216" t="s">
        <v>102</v>
      </c>
      <c r="E140" s="213" t="s">
        <v>102</v>
      </c>
      <c r="F140" s="213" t="s">
        <v>102</v>
      </c>
      <c r="G140" s="213" t="s">
        <v>102</v>
      </c>
      <c r="H140" s="213" t="s">
        <v>102</v>
      </c>
      <c r="I140" s="213" t="s">
        <v>102</v>
      </c>
      <c r="J140" s="213" t="s">
        <v>102</v>
      </c>
      <c r="K140" s="213" t="s">
        <v>102</v>
      </c>
      <c r="L140" s="213" t="s">
        <v>102</v>
      </c>
      <c r="M140" s="213" t="s">
        <v>102</v>
      </c>
      <c r="N140" s="213" t="s">
        <v>102</v>
      </c>
      <c r="O140" s="213" t="s">
        <v>102</v>
      </c>
      <c r="P140" s="213" t="s">
        <v>102</v>
      </c>
      <c r="Q140" s="213" t="s">
        <v>102</v>
      </c>
      <c r="R140" s="213" t="s">
        <v>102</v>
      </c>
      <c r="S140" s="213" t="s">
        <v>102</v>
      </c>
      <c r="T140" s="213" t="s">
        <v>102</v>
      </c>
      <c r="U140" s="213" t="s">
        <v>102</v>
      </c>
      <c r="V140" s="213" t="s">
        <v>102</v>
      </c>
      <c r="W140" s="213" t="s">
        <v>102</v>
      </c>
      <c r="X140" s="213" t="s">
        <v>102</v>
      </c>
      <c r="Y140" s="213" t="s">
        <v>102</v>
      </c>
      <c r="Z140" s="213" t="s">
        <v>102</v>
      </c>
      <c r="AA140" s="213" t="s">
        <v>102</v>
      </c>
      <c r="AB140" s="213" t="s">
        <v>102</v>
      </c>
      <c r="AC140" s="213" t="s">
        <v>102</v>
      </c>
      <c r="AD140" s="213" t="s">
        <v>102</v>
      </c>
      <c r="AE140" s="213" t="s">
        <v>102</v>
      </c>
      <c r="AF140" s="213" t="s">
        <v>102</v>
      </c>
      <c r="AG140" s="213" t="s">
        <v>102</v>
      </c>
      <c r="AH140" s="213" t="s">
        <v>102</v>
      </c>
      <c r="AI140" s="213" t="s">
        <v>102</v>
      </c>
      <c r="AJ140" s="213" t="s">
        <v>102</v>
      </c>
      <c r="AK140" s="213" t="s">
        <v>102</v>
      </c>
      <c r="AL140" s="213" t="s">
        <v>102</v>
      </c>
      <c r="AM140" s="213" t="s">
        <v>102</v>
      </c>
      <c r="AN140" s="213" t="s">
        <v>102</v>
      </c>
      <c r="AO140" s="213" t="s">
        <v>102</v>
      </c>
      <c r="AP140" s="213" t="str">
        <f t="shared" si="25"/>
        <v/>
      </c>
      <c r="AQ140" s="213" t="str">
        <f t="shared" si="26"/>
        <v/>
      </c>
      <c r="AR140" s="213" t="str">
        <f t="shared" si="27"/>
        <v/>
      </c>
      <c r="AS140" s="213" t="s">
        <v>102</v>
      </c>
      <c r="AT140" s="215" t="s">
        <v>102</v>
      </c>
      <c r="AU140" s="213" t="s">
        <v>102</v>
      </c>
      <c r="AV140" s="213" t="s">
        <v>102</v>
      </c>
      <c r="AW140" s="213" t="s">
        <v>102</v>
      </c>
      <c r="AX140" s="213" t="s">
        <v>102</v>
      </c>
      <c r="AY140" s="213" t="s">
        <v>102</v>
      </c>
      <c r="AZ140" s="214" t="str">
        <f t="shared" si="28"/>
        <v/>
      </c>
      <c r="BA140" s="214" t="s">
        <v>102</v>
      </c>
      <c r="BB140" s="213" t="s">
        <v>102</v>
      </c>
      <c r="BC140" s="215" t="str">
        <f t="shared" si="23"/>
        <v/>
      </c>
      <c r="BD140" s="215" t="s">
        <v>102</v>
      </c>
      <c r="BE140" s="214" t="s">
        <v>102</v>
      </c>
      <c r="BF140" s="213" t="s">
        <v>102</v>
      </c>
      <c r="BG140" s="213" t="str">
        <f t="shared" si="24"/>
        <v/>
      </c>
    </row>
    <row r="141" spans="1:59">
      <c r="A141" s="205">
        <v>59</v>
      </c>
      <c r="B141" s="217" t="s">
        <v>102</v>
      </c>
      <c r="C141" s="217" t="s">
        <v>102</v>
      </c>
      <c r="D141" s="216" t="s">
        <v>102</v>
      </c>
      <c r="E141" s="213" t="s">
        <v>102</v>
      </c>
      <c r="F141" s="213" t="s">
        <v>102</v>
      </c>
      <c r="G141" s="213" t="s">
        <v>102</v>
      </c>
      <c r="H141" s="213" t="s">
        <v>102</v>
      </c>
      <c r="I141" s="213" t="s">
        <v>102</v>
      </c>
      <c r="J141" s="213" t="s">
        <v>102</v>
      </c>
      <c r="K141" s="213" t="s">
        <v>102</v>
      </c>
      <c r="L141" s="213" t="s">
        <v>102</v>
      </c>
      <c r="M141" s="213" t="s">
        <v>102</v>
      </c>
      <c r="N141" s="213" t="s">
        <v>102</v>
      </c>
      <c r="O141" s="213" t="s">
        <v>102</v>
      </c>
      <c r="P141" s="213" t="s">
        <v>102</v>
      </c>
      <c r="Q141" s="213" t="s">
        <v>102</v>
      </c>
      <c r="R141" s="213" t="s">
        <v>102</v>
      </c>
      <c r="S141" s="213" t="s">
        <v>102</v>
      </c>
      <c r="T141" s="213" t="s">
        <v>102</v>
      </c>
      <c r="U141" s="213" t="s">
        <v>102</v>
      </c>
      <c r="V141" s="213" t="s">
        <v>102</v>
      </c>
      <c r="W141" s="213" t="s">
        <v>102</v>
      </c>
      <c r="X141" s="213" t="s">
        <v>102</v>
      </c>
      <c r="Y141" s="213" t="s">
        <v>102</v>
      </c>
      <c r="Z141" s="213" t="s">
        <v>102</v>
      </c>
      <c r="AA141" s="213" t="s">
        <v>102</v>
      </c>
      <c r="AB141" s="213" t="s">
        <v>102</v>
      </c>
      <c r="AC141" s="213" t="s">
        <v>102</v>
      </c>
      <c r="AD141" s="213" t="s">
        <v>102</v>
      </c>
      <c r="AE141" s="213" t="s">
        <v>102</v>
      </c>
      <c r="AF141" s="213" t="s">
        <v>102</v>
      </c>
      <c r="AG141" s="213" t="s">
        <v>102</v>
      </c>
      <c r="AH141" s="213" t="s">
        <v>102</v>
      </c>
      <c r="AI141" s="213" t="s">
        <v>102</v>
      </c>
      <c r="AJ141" s="213" t="s">
        <v>102</v>
      </c>
      <c r="AK141" s="213" t="s">
        <v>102</v>
      </c>
      <c r="AL141" s="213" t="s">
        <v>102</v>
      </c>
      <c r="AM141" s="213" t="s">
        <v>102</v>
      </c>
      <c r="AN141" s="213" t="s">
        <v>102</v>
      </c>
      <c r="AO141" s="213" t="s">
        <v>102</v>
      </c>
      <c r="AP141" s="213" t="str">
        <f t="shared" si="25"/>
        <v/>
      </c>
      <c r="AQ141" s="213" t="str">
        <f t="shared" si="26"/>
        <v/>
      </c>
      <c r="AR141" s="213" t="str">
        <f t="shared" si="27"/>
        <v/>
      </c>
      <c r="AS141" s="213" t="s">
        <v>102</v>
      </c>
      <c r="AT141" s="215" t="s">
        <v>102</v>
      </c>
      <c r="AU141" s="213" t="s">
        <v>102</v>
      </c>
      <c r="AV141" s="213" t="s">
        <v>102</v>
      </c>
      <c r="AW141" s="213" t="s">
        <v>102</v>
      </c>
      <c r="AX141" s="213" t="s">
        <v>102</v>
      </c>
      <c r="AY141" s="213" t="s">
        <v>102</v>
      </c>
      <c r="AZ141" s="214" t="str">
        <f t="shared" si="28"/>
        <v/>
      </c>
      <c r="BA141" s="214" t="s">
        <v>102</v>
      </c>
      <c r="BB141" s="213" t="s">
        <v>102</v>
      </c>
      <c r="BC141" s="215" t="str">
        <f t="shared" si="23"/>
        <v/>
      </c>
      <c r="BD141" s="215" t="s">
        <v>102</v>
      </c>
      <c r="BE141" s="214" t="s">
        <v>102</v>
      </c>
      <c r="BF141" s="213" t="s">
        <v>102</v>
      </c>
      <c r="BG141" s="213" t="str">
        <f t="shared" si="24"/>
        <v/>
      </c>
    </row>
    <row r="142" spans="1:59">
      <c r="A142" s="205">
        <v>59</v>
      </c>
      <c r="B142" s="217" t="s">
        <v>102</v>
      </c>
      <c r="C142" s="217" t="s">
        <v>102</v>
      </c>
      <c r="D142" s="216" t="s">
        <v>102</v>
      </c>
      <c r="E142" s="213" t="s">
        <v>102</v>
      </c>
      <c r="F142" s="213" t="s">
        <v>102</v>
      </c>
      <c r="G142" s="213" t="s">
        <v>102</v>
      </c>
      <c r="H142" s="213" t="s">
        <v>102</v>
      </c>
      <c r="I142" s="213" t="s">
        <v>102</v>
      </c>
      <c r="J142" s="213" t="s">
        <v>102</v>
      </c>
      <c r="K142" s="213" t="s">
        <v>102</v>
      </c>
      <c r="L142" s="213" t="s">
        <v>102</v>
      </c>
      <c r="M142" s="213" t="s">
        <v>102</v>
      </c>
      <c r="N142" s="213" t="s">
        <v>102</v>
      </c>
      <c r="O142" s="213" t="s">
        <v>102</v>
      </c>
      <c r="P142" s="213" t="s">
        <v>102</v>
      </c>
      <c r="Q142" s="213" t="s">
        <v>102</v>
      </c>
      <c r="R142" s="213" t="s">
        <v>102</v>
      </c>
      <c r="S142" s="213" t="s">
        <v>102</v>
      </c>
      <c r="T142" s="213" t="s">
        <v>102</v>
      </c>
      <c r="U142" s="213" t="s">
        <v>102</v>
      </c>
      <c r="V142" s="213" t="s">
        <v>102</v>
      </c>
      <c r="W142" s="213" t="s">
        <v>102</v>
      </c>
      <c r="X142" s="213" t="s">
        <v>102</v>
      </c>
      <c r="Y142" s="213" t="s">
        <v>102</v>
      </c>
      <c r="Z142" s="213" t="s">
        <v>102</v>
      </c>
      <c r="AA142" s="213" t="s">
        <v>102</v>
      </c>
      <c r="AB142" s="213" t="s">
        <v>102</v>
      </c>
      <c r="AC142" s="213" t="s">
        <v>102</v>
      </c>
      <c r="AD142" s="213" t="s">
        <v>102</v>
      </c>
      <c r="AE142" s="213" t="s">
        <v>102</v>
      </c>
      <c r="AF142" s="213" t="s">
        <v>102</v>
      </c>
      <c r="AG142" s="213" t="s">
        <v>102</v>
      </c>
      <c r="AH142" s="213" t="s">
        <v>102</v>
      </c>
      <c r="AI142" s="213" t="s">
        <v>102</v>
      </c>
      <c r="AJ142" s="213" t="s">
        <v>102</v>
      </c>
      <c r="AK142" s="213" t="s">
        <v>102</v>
      </c>
      <c r="AL142" s="213" t="s">
        <v>102</v>
      </c>
      <c r="AM142" s="213" t="s">
        <v>102</v>
      </c>
      <c r="AN142" s="213" t="s">
        <v>102</v>
      </c>
      <c r="AO142" s="213" t="s">
        <v>102</v>
      </c>
      <c r="AP142" s="213" t="str">
        <f t="shared" si="25"/>
        <v/>
      </c>
      <c r="AQ142" s="213" t="str">
        <f t="shared" si="26"/>
        <v/>
      </c>
      <c r="AR142" s="213" t="str">
        <f t="shared" si="27"/>
        <v/>
      </c>
      <c r="AS142" s="213" t="s">
        <v>102</v>
      </c>
      <c r="AT142" s="215" t="s">
        <v>102</v>
      </c>
      <c r="AU142" s="213" t="s">
        <v>102</v>
      </c>
      <c r="AV142" s="213" t="s">
        <v>102</v>
      </c>
      <c r="AW142" s="213" t="s">
        <v>102</v>
      </c>
      <c r="AX142" s="213" t="s">
        <v>102</v>
      </c>
      <c r="AY142" s="213" t="s">
        <v>102</v>
      </c>
      <c r="AZ142" s="214" t="str">
        <f t="shared" si="28"/>
        <v/>
      </c>
      <c r="BA142" s="214" t="s">
        <v>102</v>
      </c>
      <c r="BB142" s="213" t="s">
        <v>102</v>
      </c>
      <c r="BC142" s="215" t="str">
        <f t="shared" si="23"/>
        <v/>
      </c>
      <c r="BD142" s="215" t="s">
        <v>102</v>
      </c>
      <c r="BE142" s="214" t="s">
        <v>102</v>
      </c>
      <c r="BF142" s="213" t="s">
        <v>102</v>
      </c>
      <c r="BG142" s="213" t="str">
        <f t="shared" si="24"/>
        <v/>
      </c>
    </row>
    <row r="143" spans="1:59">
      <c r="A143" s="205">
        <v>59</v>
      </c>
      <c r="B143" s="217" t="s">
        <v>102</v>
      </c>
      <c r="C143" s="217" t="s">
        <v>102</v>
      </c>
      <c r="D143" s="216" t="s">
        <v>102</v>
      </c>
      <c r="E143" s="213" t="s">
        <v>102</v>
      </c>
      <c r="F143" s="213" t="s">
        <v>102</v>
      </c>
      <c r="G143" s="213" t="s">
        <v>102</v>
      </c>
      <c r="H143" s="213" t="s">
        <v>102</v>
      </c>
      <c r="I143" s="213" t="s">
        <v>102</v>
      </c>
      <c r="J143" s="213" t="s">
        <v>102</v>
      </c>
      <c r="K143" s="213" t="s">
        <v>102</v>
      </c>
      <c r="L143" s="213" t="s">
        <v>102</v>
      </c>
      <c r="M143" s="213" t="s">
        <v>102</v>
      </c>
      <c r="N143" s="213" t="s">
        <v>102</v>
      </c>
      <c r="O143" s="213" t="s">
        <v>102</v>
      </c>
      <c r="P143" s="213" t="s">
        <v>102</v>
      </c>
      <c r="Q143" s="213" t="s">
        <v>102</v>
      </c>
      <c r="R143" s="213" t="s">
        <v>102</v>
      </c>
      <c r="S143" s="213" t="s">
        <v>102</v>
      </c>
      <c r="T143" s="213" t="s">
        <v>102</v>
      </c>
      <c r="U143" s="213" t="s">
        <v>102</v>
      </c>
      <c r="V143" s="213" t="s">
        <v>102</v>
      </c>
      <c r="W143" s="213" t="s">
        <v>102</v>
      </c>
      <c r="X143" s="213" t="s">
        <v>102</v>
      </c>
      <c r="Y143" s="213" t="s">
        <v>102</v>
      </c>
      <c r="Z143" s="213" t="s">
        <v>102</v>
      </c>
      <c r="AA143" s="213" t="s">
        <v>102</v>
      </c>
      <c r="AB143" s="213" t="s">
        <v>102</v>
      </c>
      <c r="AC143" s="213" t="s">
        <v>102</v>
      </c>
      <c r="AD143" s="213" t="s">
        <v>102</v>
      </c>
      <c r="AE143" s="213" t="s">
        <v>102</v>
      </c>
      <c r="AF143" s="213" t="s">
        <v>102</v>
      </c>
      <c r="AG143" s="213" t="s">
        <v>102</v>
      </c>
      <c r="AH143" s="213" t="s">
        <v>102</v>
      </c>
      <c r="AI143" s="213" t="s">
        <v>102</v>
      </c>
      <c r="AJ143" s="213" t="s">
        <v>102</v>
      </c>
      <c r="AK143" s="213" t="s">
        <v>102</v>
      </c>
      <c r="AL143" s="213" t="s">
        <v>102</v>
      </c>
      <c r="AM143" s="213" t="s">
        <v>102</v>
      </c>
      <c r="AN143" s="213" t="s">
        <v>102</v>
      </c>
      <c r="AO143" s="213" t="s">
        <v>102</v>
      </c>
      <c r="AP143" s="213" t="str">
        <f t="shared" si="25"/>
        <v/>
      </c>
      <c r="AQ143" s="213" t="str">
        <f t="shared" si="26"/>
        <v/>
      </c>
      <c r="AR143" s="213" t="str">
        <f t="shared" si="27"/>
        <v/>
      </c>
      <c r="AS143" s="213" t="s">
        <v>102</v>
      </c>
      <c r="AT143" s="215" t="s">
        <v>102</v>
      </c>
      <c r="AU143" s="213" t="s">
        <v>102</v>
      </c>
      <c r="AV143" s="213" t="s">
        <v>102</v>
      </c>
      <c r="AW143" s="213" t="s">
        <v>102</v>
      </c>
      <c r="AX143" s="213" t="s">
        <v>102</v>
      </c>
      <c r="AY143" s="213" t="s">
        <v>102</v>
      </c>
      <c r="AZ143" s="214" t="str">
        <f t="shared" si="28"/>
        <v/>
      </c>
      <c r="BA143" s="214" t="s">
        <v>102</v>
      </c>
      <c r="BB143" s="213" t="s">
        <v>102</v>
      </c>
      <c r="BC143" s="215" t="str">
        <f t="shared" si="23"/>
        <v/>
      </c>
      <c r="BD143" s="215" t="s">
        <v>102</v>
      </c>
      <c r="BE143" s="214" t="s">
        <v>102</v>
      </c>
      <c r="BF143" s="213" t="s">
        <v>102</v>
      </c>
      <c r="BG143" s="213" t="str">
        <f t="shared" si="24"/>
        <v/>
      </c>
    </row>
    <row r="144" spans="1:59">
      <c r="A144" s="205">
        <v>59</v>
      </c>
      <c r="B144" s="217" t="s">
        <v>102</v>
      </c>
      <c r="C144" s="217" t="s">
        <v>102</v>
      </c>
      <c r="D144" s="216" t="s">
        <v>102</v>
      </c>
      <c r="E144" s="213" t="s">
        <v>102</v>
      </c>
      <c r="F144" s="213" t="s">
        <v>102</v>
      </c>
      <c r="G144" s="213" t="s">
        <v>102</v>
      </c>
      <c r="H144" s="213" t="s">
        <v>102</v>
      </c>
      <c r="I144" s="213" t="s">
        <v>102</v>
      </c>
      <c r="J144" s="213" t="s">
        <v>102</v>
      </c>
      <c r="K144" s="213" t="s">
        <v>102</v>
      </c>
      <c r="L144" s="213" t="s">
        <v>102</v>
      </c>
      <c r="M144" s="213" t="s">
        <v>102</v>
      </c>
      <c r="N144" s="213" t="s">
        <v>102</v>
      </c>
      <c r="O144" s="213" t="s">
        <v>102</v>
      </c>
      <c r="P144" s="213" t="s">
        <v>102</v>
      </c>
      <c r="Q144" s="213" t="s">
        <v>102</v>
      </c>
      <c r="R144" s="213" t="s">
        <v>102</v>
      </c>
      <c r="S144" s="213" t="s">
        <v>102</v>
      </c>
      <c r="T144" s="213" t="s">
        <v>102</v>
      </c>
      <c r="U144" s="213" t="s">
        <v>102</v>
      </c>
      <c r="V144" s="213" t="s">
        <v>102</v>
      </c>
      <c r="W144" s="213" t="s">
        <v>102</v>
      </c>
      <c r="X144" s="213" t="s">
        <v>102</v>
      </c>
      <c r="Y144" s="213" t="s">
        <v>102</v>
      </c>
      <c r="Z144" s="213" t="s">
        <v>102</v>
      </c>
      <c r="AA144" s="213" t="s">
        <v>102</v>
      </c>
      <c r="AB144" s="213" t="s">
        <v>102</v>
      </c>
      <c r="AC144" s="213" t="s">
        <v>102</v>
      </c>
      <c r="AD144" s="213" t="s">
        <v>102</v>
      </c>
      <c r="AE144" s="213" t="s">
        <v>102</v>
      </c>
      <c r="AF144" s="213" t="s">
        <v>102</v>
      </c>
      <c r="AG144" s="213" t="s">
        <v>102</v>
      </c>
      <c r="AH144" s="213" t="s">
        <v>102</v>
      </c>
      <c r="AI144" s="213" t="s">
        <v>102</v>
      </c>
      <c r="AJ144" s="213" t="s">
        <v>102</v>
      </c>
      <c r="AK144" s="213" t="s">
        <v>102</v>
      </c>
      <c r="AL144" s="213" t="s">
        <v>102</v>
      </c>
      <c r="AM144" s="213" t="s">
        <v>102</v>
      </c>
      <c r="AN144" s="213" t="s">
        <v>102</v>
      </c>
      <c r="AO144" s="213" t="s">
        <v>102</v>
      </c>
      <c r="AP144" s="213" t="str">
        <f t="shared" si="25"/>
        <v/>
      </c>
      <c r="AQ144" s="213" t="str">
        <f t="shared" si="26"/>
        <v/>
      </c>
      <c r="AR144" s="213" t="str">
        <f t="shared" si="27"/>
        <v/>
      </c>
      <c r="AS144" s="213" t="s">
        <v>102</v>
      </c>
      <c r="AT144" s="215" t="s">
        <v>102</v>
      </c>
      <c r="AU144" s="213" t="s">
        <v>102</v>
      </c>
      <c r="AV144" s="213" t="s">
        <v>102</v>
      </c>
      <c r="AW144" s="213" t="s">
        <v>102</v>
      </c>
      <c r="AX144" s="213" t="s">
        <v>102</v>
      </c>
      <c r="AY144" s="213" t="s">
        <v>102</v>
      </c>
      <c r="AZ144" s="214" t="str">
        <f t="shared" si="28"/>
        <v/>
      </c>
      <c r="BA144" s="214" t="s">
        <v>102</v>
      </c>
      <c r="BB144" s="213" t="s">
        <v>102</v>
      </c>
      <c r="BC144" s="215" t="str">
        <f t="shared" si="23"/>
        <v/>
      </c>
      <c r="BD144" s="215" t="s">
        <v>102</v>
      </c>
      <c r="BE144" s="214" t="s">
        <v>102</v>
      </c>
      <c r="BF144" s="213" t="s">
        <v>102</v>
      </c>
      <c r="BG144" s="213" t="str">
        <f t="shared" si="24"/>
        <v/>
      </c>
    </row>
    <row r="145" spans="1:59">
      <c r="A145" s="205">
        <v>59</v>
      </c>
      <c r="B145" s="217" t="s">
        <v>102</v>
      </c>
      <c r="C145" s="217" t="s">
        <v>102</v>
      </c>
      <c r="D145" s="216" t="s">
        <v>102</v>
      </c>
      <c r="E145" s="213" t="s">
        <v>102</v>
      </c>
      <c r="F145" s="213" t="s">
        <v>102</v>
      </c>
      <c r="G145" s="213" t="s">
        <v>102</v>
      </c>
      <c r="H145" s="213" t="s">
        <v>102</v>
      </c>
      <c r="I145" s="213" t="s">
        <v>102</v>
      </c>
      <c r="J145" s="213" t="s">
        <v>102</v>
      </c>
      <c r="K145" s="213" t="s">
        <v>102</v>
      </c>
      <c r="L145" s="213" t="s">
        <v>102</v>
      </c>
      <c r="M145" s="213" t="s">
        <v>102</v>
      </c>
      <c r="N145" s="213" t="s">
        <v>102</v>
      </c>
      <c r="O145" s="213" t="s">
        <v>102</v>
      </c>
      <c r="P145" s="213" t="s">
        <v>102</v>
      </c>
      <c r="Q145" s="213" t="s">
        <v>102</v>
      </c>
      <c r="R145" s="213" t="s">
        <v>102</v>
      </c>
      <c r="S145" s="213" t="s">
        <v>102</v>
      </c>
      <c r="T145" s="213" t="s">
        <v>102</v>
      </c>
      <c r="U145" s="213" t="s">
        <v>102</v>
      </c>
      <c r="V145" s="213" t="s">
        <v>102</v>
      </c>
      <c r="W145" s="213" t="s">
        <v>102</v>
      </c>
      <c r="X145" s="213" t="s">
        <v>102</v>
      </c>
      <c r="Y145" s="213" t="s">
        <v>102</v>
      </c>
      <c r="Z145" s="213" t="s">
        <v>102</v>
      </c>
      <c r="AA145" s="213" t="s">
        <v>102</v>
      </c>
      <c r="AB145" s="213" t="s">
        <v>102</v>
      </c>
      <c r="AC145" s="213" t="s">
        <v>102</v>
      </c>
      <c r="AD145" s="213" t="s">
        <v>102</v>
      </c>
      <c r="AE145" s="213" t="s">
        <v>102</v>
      </c>
      <c r="AF145" s="213" t="s">
        <v>102</v>
      </c>
      <c r="AG145" s="213" t="s">
        <v>102</v>
      </c>
      <c r="AH145" s="213" t="s">
        <v>102</v>
      </c>
      <c r="AI145" s="213" t="s">
        <v>102</v>
      </c>
      <c r="AJ145" s="213" t="s">
        <v>102</v>
      </c>
      <c r="AK145" s="213" t="s">
        <v>102</v>
      </c>
      <c r="AL145" s="213" t="s">
        <v>102</v>
      </c>
      <c r="AM145" s="213" t="s">
        <v>102</v>
      </c>
      <c r="AN145" s="213" t="s">
        <v>102</v>
      </c>
      <c r="AO145" s="213" t="s">
        <v>102</v>
      </c>
      <c r="AP145" s="213" t="str">
        <f t="shared" si="25"/>
        <v/>
      </c>
      <c r="AQ145" s="213" t="str">
        <f t="shared" si="26"/>
        <v/>
      </c>
      <c r="AR145" s="213" t="str">
        <f t="shared" si="27"/>
        <v/>
      </c>
      <c r="AS145" s="213" t="s">
        <v>102</v>
      </c>
      <c r="AT145" s="215" t="s">
        <v>102</v>
      </c>
      <c r="AU145" s="213" t="s">
        <v>102</v>
      </c>
      <c r="AV145" s="213" t="s">
        <v>102</v>
      </c>
      <c r="AW145" s="213" t="s">
        <v>102</v>
      </c>
      <c r="AX145" s="213" t="s">
        <v>102</v>
      </c>
      <c r="AY145" s="213" t="s">
        <v>102</v>
      </c>
      <c r="AZ145" s="214" t="str">
        <f t="shared" si="28"/>
        <v/>
      </c>
      <c r="BA145" s="214" t="s">
        <v>102</v>
      </c>
      <c r="BB145" s="213" t="s">
        <v>102</v>
      </c>
      <c r="BC145" s="215" t="str">
        <f t="shared" si="23"/>
        <v/>
      </c>
      <c r="BD145" s="215" t="s">
        <v>102</v>
      </c>
      <c r="BE145" s="214" t="s">
        <v>102</v>
      </c>
      <c r="BF145" s="213" t="s">
        <v>102</v>
      </c>
      <c r="BG145" s="213" t="str">
        <f t="shared" si="24"/>
        <v/>
      </c>
    </row>
    <row r="146" spans="1:59">
      <c r="A146" s="205">
        <v>59</v>
      </c>
      <c r="B146" s="217" t="s">
        <v>102</v>
      </c>
      <c r="C146" s="217" t="s">
        <v>102</v>
      </c>
      <c r="D146" s="216" t="s">
        <v>102</v>
      </c>
      <c r="E146" s="213" t="s">
        <v>102</v>
      </c>
      <c r="F146" s="213" t="s">
        <v>102</v>
      </c>
      <c r="G146" s="213" t="s">
        <v>102</v>
      </c>
      <c r="H146" s="213" t="s">
        <v>102</v>
      </c>
      <c r="I146" s="213" t="s">
        <v>102</v>
      </c>
      <c r="J146" s="213" t="s">
        <v>102</v>
      </c>
      <c r="K146" s="213" t="s">
        <v>102</v>
      </c>
      <c r="L146" s="213" t="s">
        <v>102</v>
      </c>
      <c r="M146" s="213" t="s">
        <v>102</v>
      </c>
      <c r="N146" s="213" t="s">
        <v>102</v>
      </c>
      <c r="O146" s="213" t="s">
        <v>102</v>
      </c>
      <c r="P146" s="213" t="s">
        <v>102</v>
      </c>
      <c r="Q146" s="213" t="s">
        <v>102</v>
      </c>
      <c r="R146" s="213" t="s">
        <v>102</v>
      </c>
      <c r="S146" s="213" t="s">
        <v>102</v>
      </c>
      <c r="T146" s="213" t="s">
        <v>102</v>
      </c>
      <c r="U146" s="213" t="s">
        <v>102</v>
      </c>
      <c r="V146" s="213" t="s">
        <v>102</v>
      </c>
      <c r="W146" s="213" t="s">
        <v>102</v>
      </c>
      <c r="X146" s="213" t="s">
        <v>102</v>
      </c>
      <c r="Y146" s="213" t="s">
        <v>102</v>
      </c>
      <c r="Z146" s="213" t="s">
        <v>102</v>
      </c>
      <c r="AA146" s="213" t="s">
        <v>102</v>
      </c>
      <c r="AB146" s="213" t="s">
        <v>102</v>
      </c>
      <c r="AC146" s="213" t="s">
        <v>102</v>
      </c>
      <c r="AD146" s="213" t="s">
        <v>102</v>
      </c>
      <c r="AE146" s="213" t="s">
        <v>102</v>
      </c>
      <c r="AF146" s="213" t="s">
        <v>102</v>
      </c>
      <c r="AG146" s="213" t="s">
        <v>102</v>
      </c>
      <c r="AH146" s="213" t="s">
        <v>102</v>
      </c>
      <c r="AI146" s="213" t="s">
        <v>102</v>
      </c>
      <c r="AJ146" s="213" t="s">
        <v>102</v>
      </c>
      <c r="AK146" s="213" t="s">
        <v>102</v>
      </c>
      <c r="AL146" s="213" t="s">
        <v>102</v>
      </c>
      <c r="AM146" s="213" t="s">
        <v>102</v>
      </c>
      <c r="AN146" s="213" t="s">
        <v>102</v>
      </c>
      <c r="AO146" s="213" t="s">
        <v>102</v>
      </c>
      <c r="AP146" s="213" t="str">
        <f t="shared" si="25"/>
        <v/>
      </c>
      <c r="AQ146" s="213" t="str">
        <f t="shared" si="26"/>
        <v/>
      </c>
      <c r="AR146" s="213" t="str">
        <f t="shared" si="27"/>
        <v/>
      </c>
      <c r="AS146" s="213" t="s">
        <v>102</v>
      </c>
      <c r="AT146" s="215" t="s">
        <v>102</v>
      </c>
      <c r="AU146" s="213" t="s">
        <v>102</v>
      </c>
      <c r="AV146" s="213" t="s">
        <v>102</v>
      </c>
      <c r="AW146" s="213" t="s">
        <v>102</v>
      </c>
      <c r="AX146" s="213" t="s">
        <v>102</v>
      </c>
      <c r="AY146" s="213" t="s">
        <v>102</v>
      </c>
      <c r="AZ146" s="214" t="str">
        <f t="shared" si="28"/>
        <v/>
      </c>
      <c r="BA146" s="214" t="s">
        <v>102</v>
      </c>
      <c r="BB146" s="213" t="s">
        <v>102</v>
      </c>
      <c r="BC146" s="215" t="str">
        <f t="shared" si="23"/>
        <v/>
      </c>
      <c r="BD146" s="215" t="s">
        <v>102</v>
      </c>
      <c r="BE146" s="214" t="s">
        <v>102</v>
      </c>
      <c r="BF146" s="213" t="s">
        <v>102</v>
      </c>
      <c r="BG146" s="213" t="str">
        <f t="shared" si="24"/>
        <v/>
      </c>
    </row>
    <row r="147" spans="1:59">
      <c r="A147" s="205">
        <v>59</v>
      </c>
      <c r="B147" s="217" t="s">
        <v>102</v>
      </c>
      <c r="C147" s="217" t="s">
        <v>102</v>
      </c>
      <c r="D147" s="216" t="s">
        <v>102</v>
      </c>
      <c r="E147" s="213" t="s">
        <v>102</v>
      </c>
      <c r="F147" s="213" t="s">
        <v>102</v>
      </c>
      <c r="G147" s="213" t="s">
        <v>102</v>
      </c>
      <c r="H147" s="213" t="s">
        <v>102</v>
      </c>
      <c r="I147" s="213" t="s">
        <v>102</v>
      </c>
      <c r="J147" s="213" t="s">
        <v>102</v>
      </c>
      <c r="K147" s="213" t="s">
        <v>102</v>
      </c>
      <c r="L147" s="213" t="s">
        <v>102</v>
      </c>
      <c r="M147" s="213" t="s">
        <v>102</v>
      </c>
      <c r="N147" s="213" t="s">
        <v>102</v>
      </c>
      <c r="O147" s="213" t="s">
        <v>102</v>
      </c>
      <c r="P147" s="213" t="s">
        <v>102</v>
      </c>
      <c r="Q147" s="213" t="s">
        <v>102</v>
      </c>
      <c r="R147" s="213" t="s">
        <v>102</v>
      </c>
      <c r="S147" s="213" t="s">
        <v>102</v>
      </c>
      <c r="T147" s="213" t="s">
        <v>102</v>
      </c>
      <c r="U147" s="213" t="s">
        <v>102</v>
      </c>
      <c r="V147" s="213" t="s">
        <v>102</v>
      </c>
      <c r="W147" s="213" t="s">
        <v>102</v>
      </c>
      <c r="X147" s="213" t="s">
        <v>102</v>
      </c>
      <c r="Y147" s="213" t="s">
        <v>102</v>
      </c>
      <c r="Z147" s="213" t="s">
        <v>102</v>
      </c>
      <c r="AA147" s="213" t="s">
        <v>102</v>
      </c>
      <c r="AB147" s="213" t="s">
        <v>102</v>
      </c>
      <c r="AC147" s="213" t="s">
        <v>102</v>
      </c>
      <c r="AD147" s="213" t="s">
        <v>102</v>
      </c>
      <c r="AE147" s="213" t="s">
        <v>102</v>
      </c>
      <c r="AF147" s="213" t="s">
        <v>102</v>
      </c>
      <c r="AG147" s="213" t="s">
        <v>102</v>
      </c>
      <c r="AH147" s="213" t="s">
        <v>102</v>
      </c>
      <c r="AI147" s="213" t="s">
        <v>102</v>
      </c>
      <c r="AJ147" s="213" t="s">
        <v>102</v>
      </c>
      <c r="AK147" s="213" t="s">
        <v>102</v>
      </c>
      <c r="AL147" s="213" t="s">
        <v>102</v>
      </c>
      <c r="AM147" s="213" t="s">
        <v>102</v>
      </c>
      <c r="AN147" s="213" t="s">
        <v>102</v>
      </c>
      <c r="AO147" s="213" t="s">
        <v>102</v>
      </c>
      <c r="AP147" s="213" t="str">
        <f t="shared" si="25"/>
        <v/>
      </c>
      <c r="AQ147" s="213" t="str">
        <f t="shared" si="26"/>
        <v/>
      </c>
      <c r="AR147" s="213" t="str">
        <f t="shared" si="27"/>
        <v/>
      </c>
      <c r="AS147" s="213" t="s">
        <v>102</v>
      </c>
      <c r="AT147" s="215" t="s">
        <v>102</v>
      </c>
      <c r="AU147" s="213" t="s">
        <v>102</v>
      </c>
      <c r="AV147" s="213" t="s">
        <v>102</v>
      </c>
      <c r="AW147" s="213" t="s">
        <v>102</v>
      </c>
      <c r="AX147" s="213" t="s">
        <v>102</v>
      </c>
      <c r="AY147" s="213" t="s">
        <v>102</v>
      </c>
      <c r="AZ147" s="214" t="str">
        <f t="shared" si="28"/>
        <v/>
      </c>
      <c r="BA147" s="214" t="s">
        <v>102</v>
      </c>
      <c r="BB147" s="213" t="s">
        <v>102</v>
      </c>
      <c r="BC147" s="215" t="str">
        <f t="shared" si="23"/>
        <v/>
      </c>
      <c r="BD147" s="215" t="s">
        <v>102</v>
      </c>
      <c r="BE147" s="214" t="s">
        <v>102</v>
      </c>
      <c r="BF147" s="213" t="s">
        <v>102</v>
      </c>
      <c r="BG147" s="213" t="str">
        <f t="shared" si="24"/>
        <v/>
      </c>
    </row>
    <row r="148" spans="1:59">
      <c r="A148" s="205">
        <v>59</v>
      </c>
      <c r="B148" s="217" t="s">
        <v>102</v>
      </c>
      <c r="C148" s="217" t="s">
        <v>102</v>
      </c>
      <c r="D148" s="216" t="s">
        <v>102</v>
      </c>
      <c r="E148" s="213" t="s">
        <v>102</v>
      </c>
      <c r="F148" s="213" t="s">
        <v>102</v>
      </c>
      <c r="G148" s="213" t="s">
        <v>102</v>
      </c>
      <c r="H148" s="213" t="s">
        <v>102</v>
      </c>
      <c r="I148" s="213" t="s">
        <v>102</v>
      </c>
      <c r="J148" s="213" t="s">
        <v>102</v>
      </c>
      <c r="K148" s="213" t="s">
        <v>102</v>
      </c>
      <c r="L148" s="213" t="s">
        <v>102</v>
      </c>
      <c r="M148" s="213" t="s">
        <v>102</v>
      </c>
      <c r="N148" s="213" t="s">
        <v>102</v>
      </c>
      <c r="O148" s="213" t="s">
        <v>102</v>
      </c>
      <c r="P148" s="213" t="s">
        <v>102</v>
      </c>
      <c r="Q148" s="213" t="s">
        <v>102</v>
      </c>
      <c r="R148" s="213" t="s">
        <v>102</v>
      </c>
      <c r="S148" s="213" t="s">
        <v>102</v>
      </c>
      <c r="T148" s="213" t="s">
        <v>102</v>
      </c>
      <c r="U148" s="213" t="s">
        <v>102</v>
      </c>
      <c r="V148" s="213" t="s">
        <v>102</v>
      </c>
      <c r="W148" s="213" t="s">
        <v>102</v>
      </c>
      <c r="X148" s="213" t="s">
        <v>102</v>
      </c>
      <c r="Y148" s="213" t="s">
        <v>102</v>
      </c>
      <c r="Z148" s="213" t="s">
        <v>102</v>
      </c>
      <c r="AA148" s="213" t="s">
        <v>102</v>
      </c>
      <c r="AB148" s="213" t="s">
        <v>102</v>
      </c>
      <c r="AC148" s="213" t="s">
        <v>102</v>
      </c>
      <c r="AD148" s="213" t="s">
        <v>102</v>
      </c>
      <c r="AE148" s="213" t="s">
        <v>102</v>
      </c>
      <c r="AF148" s="213" t="s">
        <v>102</v>
      </c>
      <c r="AG148" s="213" t="s">
        <v>102</v>
      </c>
      <c r="AH148" s="213" t="s">
        <v>102</v>
      </c>
      <c r="AI148" s="213" t="s">
        <v>102</v>
      </c>
      <c r="AJ148" s="213" t="s">
        <v>102</v>
      </c>
      <c r="AK148" s="213" t="s">
        <v>102</v>
      </c>
      <c r="AL148" s="213" t="s">
        <v>102</v>
      </c>
      <c r="AM148" s="213" t="s">
        <v>102</v>
      </c>
      <c r="AN148" s="213" t="s">
        <v>102</v>
      </c>
      <c r="AO148" s="213" t="s">
        <v>102</v>
      </c>
      <c r="AP148" s="213" t="str">
        <f t="shared" si="25"/>
        <v/>
      </c>
      <c r="AQ148" s="213" t="str">
        <f t="shared" si="26"/>
        <v/>
      </c>
      <c r="AR148" s="213" t="str">
        <f t="shared" si="27"/>
        <v/>
      </c>
      <c r="AS148" s="213" t="s">
        <v>102</v>
      </c>
      <c r="AT148" s="215" t="s">
        <v>102</v>
      </c>
      <c r="AU148" s="213" t="s">
        <v>102</v>
      </c>
      <c r="AV148" s="213" t="s">
        <v>102</v>
      </c>
      <c r="AW148" s="213" t="s">
        <v>102</v>
      </c>
      <c r="AX148" s="213" t="s">
        <v>102</v>
      </c>
      <c r="AY148" s="213" t="s">
        <v>102</v>
      </c>
      <c r="AZ148" s="214" t="str">
        <f t="shared" si="28"/>
        <v/>
      </c>
      <c r="BA148" s="214" t="s">
        <v>102</v>
      </c>
      <c r="BB148" s="213" t="s">
        <v>102</v>
      </c>
      <c r="BC148" s="215" t="str">
        <f t="shared" si="23"/>
        <v/>
      </c>
      <c r="BD148" s="215" t="s">
        <v>102</v>
      </c>
      <c r="BE148" s="214" t="s">
        <v>102</v>
      </c>
      <c r="BF148" s="213" t="s">
        <v>102</v>
      </c>
      <c r="BG148" s="213" t="str">
        <f t="shared" si="24"/>
        <v/>
      </c>
    </row>
    <row r="149" spans="1:59">
      <c r="A149" s="205">
        <v>59</v>
      </c>
      <c r="B149" s="217" t="s">
        <v>102</v>
      </c>
      <c r="C149" s="217" t="s">
        <v>102</v>
      </c>
      <c r="D149" s="216" t="s">
        <v>102</v>
      </c>
      <c r="E149" s="213" t="s">
        <v>102</v>
      </c>
      <c r="F149" s="213" t="s">
        <v>102</v>
      </c>
      <c r="G149" s="213" t="s">
        <v>102</v>
      </c>
      <c r="H149" s="213" t="s">
        <v>102</v>
      </c>
      <c r="I149" s="213" t="s">
        <v>102</v>
      </c>
      <c r="J149" s="213" t="s">
        <v>102</v>
      </c>
      <c r="K149" s="213" t="s">
        <v>102</v>
      </c>
      <c r="L149" s="213" t="s">
        <v>102</v>
      </c>
      <c r="M149" s="213" t="s">
        <v>102</v>
      </c>
      <c r="N149" s="213" t="s">
        <v>102</v>
      </c>
      <c r="O149" s="213" t="s">
        <v>102</v>
      </c>
      <c r="P149" s="213" t="s">
        <v>102</v>
      </c>
      <c r="Q149" s="213" t="s">
        <v>102</v>
      </c>
      <c r="R149" s="213" t="s">
        <v>102</v>
      </c>
      <c r="S149" s="213" t="s">
        <v>102</v>
      </c>
      <c r="T149" s="213" t="s">
        <v>102</v>
      </c>
      <c r="U149" s="213" t="s">
        <v>102</v>
      </c>
      <c r="V149" s="213" t="s">
        <v>102</v>
      </c>
      <c r="W149" s="213" t="s">
        <v>102</v>
      </c>
      <c r="X149" s="213" t="s">
        <v>102</v>
      </c>
      <c r="Y149" s="213" t="s">
        <v>102</v>
      </c>
      <c r="Z149" s="213" t="s">
        <v>102</v>
      </c>
      <c r="AA149" s="213" t="s">
        <v>102</v>
      </c>
      <c r="AB149" s="213" t="s">
        <v>102</v>
      </c>
      <c r="AC149" s="213" t="s">
        <v>102</v>
      </c>
      <c r="AD149" s="213" t="s">
        <v>102</v>
      </c>
      <c r="AE149" s="213" t="s">
        <v>102</v>
      </c>
      <c r="AF149" s="213" t="s">
        <v>102</v>
      </c>
      <c r="AG149" s="213" t="s">
        <v>102</v>
      </c>
      <c r="AH149" s="213" t="s">
        <v>102</v>
      </c>
      <c r="AI149" s="213" t="s">
        <v>102</v>
      </c>
      <c r="AJ149" s="213" t="s">
        <v>102</v>
      </c>
      <c r="AK149" s="213" t="s">
        <v>102</v>
      </c>
      <c r="AL149" s="213" t="s">
        <v>102</v>
      </c>
      <c r="AM149" s="213" t="s">
        <v>102</v>
      </c>
      <c r="AN149" s="213" t="s">
        <v>102</v>
      </c>
      <c r="AO149" s="213" t="s">
        <v>102</v>
      </c>
      <c r="AP149" s="213" t="str">
        <f t="shared" si="25"/>
        <v/>
      </c>
      <c r="AQ149" s="213" t="str">
        <f t="shared" si="26"/>
        <v/>
      </c>
      <c r="AR149" s="213" t="str">
        <f t="shared" si="27"/>
        <v/>
      </c>
      <c r="AS149" s="213" t="s">
        <v>102</v>
      </c>
      <c r="AT149" s="215" t="s">
        <v>102</v>
      </c>
      <c r="AU149" s="213" t="s">
        <v>102</v>
      </c>
      <c r="AV149" s="213" t="s">
        <v>102</v>
      </c>
      <c r="AW149" s="213" t="s">
        <v>102</v>
      </c>
      <c r="AX149" s="213" t="s">
        <v>102</v>
      </c>
      <c r="AY149" s="213" t="s">
        <v>102</v>
      </c>
      <c r="AZ149" s="214" t="str">
        <f t="shared" si="28"/>
        <v/>
      </c>
      <c r="BA149" s="214" t="s">
        <v>102</v>
      </c>
      <c r="BB149" s="213" t="s">
        <v>102</v>
      </c>
      <c r="BC149" s="215" t="str">
        <f t="shared" si="23"/>
        <v/>
      </c>
      <c r="BD149" s="215" t="s">
        <v>102</v>
      </c>
      <c r="BE149" s="214" t="s">
        <v>102</v>
      </c>
      <c r="BF149" s="213" t="s">
        <v>102</v>
      </c>
      <c r="BG149" s="213" t="str">
        <f t="shared" si="24"/>
        <v/>
      </c>
    </row>
    <row r="150" spans="1:59">
      <c r="A150" s="205">
        <v>59</v>
      </c>
      <c r="B150" s="217" t="s">
        <v>102</v>
      </c>
      <c r="C150" s="217" t="s">
        <v>102</v>
      </c>
      <c r="D150" s="216" t="s">
        <v>102</v>
      </c>
      <c r="E150" s="213" t="s">
        <v>102</v>
      </c>
      <c r="F150" s="213" t="s">
        <v>102</v>
      </c>
      <c r="G150" s="213" t="s">
        <v>102</v>
      </c>
      <c r="H150" s="213" t="s">
        <v>102</v>
      </c>
      <c r="I150" s="213" t="s">
        <v>102</v>
      </c>
      <c r="J150" s="213" t="s">
        <v>102</v>
      </c>
      <c r="K150" s="213" t="s">
        <v>102</v>
      </c>
      <c r="L150" s="213" t="s">
        <v>102</v>
      </c>
      <c r="M150" s="213" t="s">
        <v>102</v>
      </c>
      <c r="N150" s="213" t="s">
        <v>102</v>
      </c>
      <c r="O150" s="213" t="s">
        <v>102</v>
      </c>
      <c r="P150" s="213" t="s">
        <v>102</v>
      </c>
      <c r="Q150" s="213" t="s">
        <v>102</v>
      </c>
      <c r="R150" s="213" t="s">
        <v>102</v>
      </c>
      <c r="S150" s="213" t="s">
        <v>102</v>
      </c>
      <c r="T150" s="213" t="s">
        <v>102</v>
      </c>
      <c r="U150" s="213" t="s">
        <v>102</v>
      </c>
      <c r="V150" s="213" t="s">
        <v>102</v>
      </c>
      <c r="W150" s="213" t="s">
        <v>102</v>
      </c>
      <c r="X150" s="213" t="s">
        <v>102</v>
      </c>
      <c r="Y150" s="213" t="s">
        <v>102</v>
      </c>
      <c r="Z150" s="213" t="s">
        <v>102</v>
      </c>
      <c r="AA150" s="213" t="s">
        <v>102</v>
      </c>
      <c r="AB150" s="213" t="s">
        <v>102</v>
      </c>
      <c r="AC150" s="213" t="s">
        <v>102</v>
      </c>
      <c r="AD150" s="213" t="s">
        <v>102</v>
      </c>
      <c r="AE150" s="213" t="s">
        <v>102</v>
      </c>
      <c r="AF150" s="213" t="s">
        <v>102</v>
      </c>
      <c r="AG150" s="213" t="s">
        <v>102</v>
      </c>
      <c r="AH150" s="213" t="s">
        <v>102</v>
      </c>
      <c r="AI150" s="213" t="s">
        <v>102</v>
      </c>
      <c r="AJ150" s="213" t="s">
        <v>102</v>
      </c>
      <c r="AK150" s="213" t="s">
        <v>102</v>
      </c>
      <c r="AL150" s="213" t="s">
        <v>102</v>
      </c>
      <c r="AM150" s="213" t="s">
        <v>102</v>
      </c>
      <c r="AN150" s="213" t="s">
        <v>102</v>
      </c>
      <c r="AO150" s="213" t="s">
        <v>102</v>
      </c>
      <c r="AP150" s="213" t="str">
        <f t="shared" si="25"/>
        <v/>
      </c>
      <c r="AQ150" s="213" t="str">
        <f t="shared" si="26"/>
        <v/>
      </c>
      <c r="AR150" s="213" t="str">
        <f t="shared" si="27"/>
        <v/>
      </c>
      <c r="AS150" s="213" t="s">
        <v>102</v>
      </c>
      <c r="AT150" s="215" t="s">
        <v>102</v>
      </c>
      <c r="AU150" s="213" t="s">
        <v>102</v>
      </c>
      <c r="AV150" s="213" t="s">
        <v>102</v>
      </c>
      <c r="AW150" s="213" t="s">
        <v>102</v>
      </c>
      <c r="AX150" s="213" t="s">
        <v>102</v>
      </c>
      <c r="AY150" s="213" t="s">
        <v>102</v>
      </c>
      <c r="AZ150" s="214" t="str">
        <f t="shared" si="28"/>
        <v/>
      </c>
      <c r="BA150" s="214" t="s">
        <v>102</v>
      </c>
      <c r="BB150" s="213" t="s">
        <v>102</v>
      </c>
      <c r="BC150" s="215" t="str">
        <f t="shared" si="23"/>
        <v/>
      </c>
      <c r="BD150" s="215" t="s">
        <v>102</v>
      </c>
      <c r="BE150" s="214" t="s">
        <v>102</v>
      </c>
      <c r="BF150" s="213" t="s">
        <v>102</v>
      </c>
      <c r="BG150" s="213" t="str">
        <f t="shared" si="24"/>
        <v/>
      </c>
    </row>
    <row r="151" spans="1:59">
      <c r="A151" s="205">
        <v>59</v>
      </c>
      <c r="B151" s="217" t="s">
        <v>102</v>
      </c>
      <c r="C151" s="217" t="s">
        <v>102</v>
      </c>
      <c r="D151" s="216" t="s">
        <v>102</v>
      </c>
      <c r="E151" s="213" t="s">
        <v>102</v>
      </c>
      <c r="F151" s="213" t="s">
        <v>102</v>
      </c>
      <c r="G151" s="213" t="s">
        <v>102</v>
      </c>
      <c r="H151" s="213" t="s">
        <v>102</v>
      </c>
      <c r="I151" s="213" t="s">
        <v>102</v>
      </c>
      <c r="J151" s="213" t="s">
        <v>102</v>
      </c>
      <c r="K151" s="213" t="s">
        <v>102</v>
      </c>
      <c r="L151" s="213" t="s">
        <v>102</v>
      </c>
      <c r="M151" s="213" t="s">
        <v>102</v>
      </c>
      <c r="N151" s="213" t="s">
        <v>102</v>
      </c>
      <c r="O151" s="213" t="s">
        <v>102</v>
      </c>
      <c r="P151" s="213" t="s">
        <v>102</v>
      </c>
      <c r="Q151" s="213" t="s">
        <v>102</v>
      </c>
      <c r="R151" s="213" t="s">
        <v>102</v>
      </c>
      <c r="S151" s="213" t="s">
        <v>102</v>
      </c>
      <c r="T151" s="213" t="s">
        <v>102</v>
      </c>
      <c r="U151" s="213" t="s">
        <v>102</v>
      </c>
      <c r="V151" s="213" t="s">
        <v>102</v>
      </c>
      <c r="W151" s="213" t="s">
        <v>102</v>
      </c>
      <c r="X151" s="213" t="s">
        <v>102</v>
      </c>
      <c r="Y151" s="213" t="s">
        <v>102</v>
      </c>
      <c r="Z151" s="213" t="s">
        <v>102</v>
      </c>
      <c r="AA151" s="213" t="s">
        <v>102</v>
      </c>
      <c r="AB151" s="213" t="s">
        <v>102</v>
      </c>
      <c r="AC151" s="213" t="s">
        <v>102</v>
      </c>
      <c r="AD151" s="213" t="s">
        <v>102</v>
      </c>
      <c r="AE151" s="213" t="s">
        <v>102</v>
      </c>
      <c r="AF151" s="213" t="s">
        <v>102</v>
      </c>
      <c r="AG151" s="213" t="s">
        <v>102</v>
      </c>
      <c r="AH151" s="213" t="s">
        <v>102</v>
      </c>
      <c r="AI151" s="213" t="s">
        <v>102</v>
      </c>
      <c r="AJ151" s="213" t="s">
        <v>102</v>
      </c>
      <c r="AK151" s="213" t="s">
        <v>102</v>
      </c>
      <c r="AL151" s="213" t="s">
        <v>102</v>
      </c>
      <c r="AM151" s="213" t="s">
        <v>102</v>
      </c>
      <c r="AN151" s="213" t="s">
        <v>102</v>
      </c>
      <c r="AO151" s="213" t="s">
        <v>102</v>
      </c>
      <c r="AP151" s="213" t="str">
        <f t="shared" si="25"/>
        <v/>
      </c>
      <c r="AQ151" s="213" t="str">
        <f t="shared" si="26"/>
        <v/>
      </c>
      <c r="AR151" s="213" t="str">
        <f t="shared" si="27"/>
        <v/>
      </c>
      <c r="AS151" s="213" t="s">
        <v>102</v>
      </c>
      <c r="AT151" s="215" t="s">
        <v>102</v>
      </c>
      <c r="AU151" s="213" t="s">
        <v>102</v>
      </c>
      <c r="AV151" s="213" t="s">
        <v>102</v>
      </c>
      <c r="AW151" s="213" t="s">
        <v>102</v>
      </c>
      <c r="AX151" s="213" t="s">
        <v>102</v>
      </c>
      <c r="AY151" s="213" t="s">
        <v>102</v>
      </c>
      <c r="AZ151" s="214" t="str">
        <f t="shared" si="28"/>
        <v/>
      </c>
      <c r="BA151" s="214" t="s">
        <v>102</v>
      </c>
      <c r="BB151" s="213" t="s">
        <v>102</v>
      </c>
      <c r="BC151" s="215" t="str">
        <f t="shared" si="23"/>
        <v/>
      </c>
      <c r="BD151" s="215" t="s">
        <v>102</v>
      </c>
      <c r="BE151" s="214" t="s">
        <v>102</v>
      </c>
      <c r="BF151" s="213" t="s">
        <v>102</v>
      </c>
      <c r="BG151" s="213" t="str">
        <f t="shared" si="24"/>
        <v/>
      </c>
    </row>
    <row r="152" spans="1:59">
      <c r="A152" s="205">
        <v>59</v>
      </c>
      <c r="B152" s="217" t="s">
        <v>102</v>
      </c>
      <c r="C152" s="217" t="s">
        <v>102</v>
      </c>
      <c r="D152" s="216" t="s">
        <v>102</v>
      </c>
      <c r="E152" s="213" t="s">
        <v>102</v>
      </c>
      <c r="F152" s="213" t="s">
        <v>102</v>
      </c>
      <c r="G152" s="213" t="s">
        <v>102</v>
      </c>
      <c r="H152" s="213" t="s">
        <v>102</v>
      </c>
      <c r="I152" s="213" t="s">
        <v>102</v>
      </c>
      <c r="J152" s="213" t="s">
        <v>102</v>
      </c>
      <c r="K152" s="213" t="s">
        <v>102</v>
      </c>
      <c r="L152" s="213" t="s">
        <v>102</v>
      </c>
      <c r="M152" s="213" t="s">
        <v>102</v>
      </c>
      <c r="N152" s="213" t="s">
        <v>102</v>
      </c>
      <c r="O152" s="213" t="s">
        <v>102</v>
      </c>
      <c r="P152" s="213" t="s">
        <v>102</v>
      </c>
      <c r="Q152" s="213" t="s">
        <v>102</v>
      </c>
      <c r="R152" s="213" t="s">
        <v>102</v>
      </c>
      <c r="S152" s="213" t="s">
        <v>102</v>
      </c>
      <c r="T152" s="213" t="s">
        <v>102</v>
      </c>
      <c r="U152" s="213" t="s">
        <v>102</v>
      </c>
      <c r="V152" s="213" t="s">
        <v>102</v>
      </c>
      <c r="W152" s="213" t="s">
        <v>102</v>
      </c>
      <c r="X152" s="213" t="s">
        <v>102</v>
      </c>
      <c r="Y152" s="213" t="s">
        <v>102</v>
      </c>
      <c r="Z152" s="213" t="s">
        <v>102</v>
      </c>
      <c r="AA152" s="213" t="s">
        <v>102</v>
      </c>
      <c r="AB152" s="213" t="s">
        <v>102</v>
      </c>
      <c r="AC152" s="213" t="s">
        <v>102</v>
      </c>
      <c r="AD152" s="213" t="s">
        <v>102</v>
      </c>
      <c r="AE152" s="213" t="s">
        <v>102</v>
      </c>
      <c r="AF152" s="213" t="s">
        <v>102</v>
      </c>
      <c r="AG152" s="213" t="s">
        <v>102</v>
      </c>
      <c r="AH152" s="213" t="s">
        <v>102</v>
      </c>
      <c r="AI152" s="213" t="s">
        <v>102</v>
      </c>
      <c r="AJ152" s="213" t="s">
        <v>102</v>
      </c>
      <c r="AK152" s="213" t="s">
        <v>102</v>
      </c>
      <c r="AL152" s="213" t="s">
        <v>102</v>
      </c>
      <c r="AM152" s="213" t="s">
        <v>102</v>
      </c>
      <c r="AN152" s="213" t="s">
        <v>102</v>
      </c>
      <c r="AO152" s="213" t="s">
        <v>102</v>
      </c>
      <c r="AP152" s="213" t="str">
        <f t="shared" si="25"/>
        <v/>
      </c>
      <c r="AQ152" s="213" t="str">
        <f t="shared" si="26"/>
        <v/>
      </c>
      <c r="AR152" s="213" t="str">
        <f t="shared" si="27"/>
        <v/>
      </c>
      <c r="AS152" s="213" t="s">
        <v>102</v>
      </c>
      <c r="AT152" s="215" t="s">
        <v>102</v>
      </c>
      <c r="AU152" s="213" t="s">
        <v>102</v>
      </c>
      <c r="AV152" s="213" t="s">
        <v>102</v>
      </c>
      <c r="AW152" s="213" t="s">
        <v>102</v>
      </c>
      <c r="AX152" s="213" t="s">
        <v>102</v>
      </c>
      <c r="AY152" s="213" t="s">
        <v>102</v>
      </c>
      <c r="AZ152" s="214" t="str">
        <f t="shared" si="28"/>
        <v/>
      </c>
      <c r="BA152" s="214" t="s">
        <v>102</v>
      </c>
      <c r="BB152" s="213" t="s">
        <v>102</v>
      </c>
      <c r="BC152" s="215" t="str">
        <f t="shared" si="23"/>
        <v/>
      </c>
      <c r="BD152" s="215" t="s">
        <v>102</v>
      </c>
      <c r="BE152" s="214" t="s">
        <v>102</v>
      </c>
      <c r="BF152" s="213" t="s">
        <v>102</v>
      </c>
      <c r="BG152" s="213" t="str">
        <f t="shared" si="24"/>
        <v/>
      </c>
    </row>
    <row r="153" spans="1:59">
      <c r="A153" s="205">
        <v>59</v>
      </c>
      <c r="B153" s="217" t="s">
        <v>102</v>
      </c>
      <c r="C153" s="217" t="s">
        <v>102</v>
      </c>
      <c r="D153" s="216" t="s">
        <v>102</v>
      </c>
      <c r="E153" s="213" t="s">
        <v>102</v>
      </c>
      <c r="F153" s="213" t="s">
        <v>102</v>
      </c>
      <c r="G153" s="213" t="s">
        <v>102</v>
      </c>
      <c r="H153" s="213" t="s">
        <v>102</v>
      </c>
      <c r="I153" s="213" t="s">
        <v>102</v>
      </c>
      <c r="J153" s="213" t="s">
        <v>102</v>
      </c>
      <c r="K153" s="213" t="s">
        <v>102</v>
      </c>
      <c r="L153" s="213" t="s">
        <v>102</v>
      </c>
      <c r="M153" s="213" t="s">
        <v>102</v>
      </c>
      <c r="N153" s="213" t="s">
        <v>102</v>
      </c>
      <c r="O153" s="213" t="s">
        <v>102</v>
      </c>
      <c r="P153" s="213" t="s">
        <v>102</v>
      </c>
      <c r="Q153" s="213" t="s">
        <v>102</v>
      </c>
      <c r="R153" s="213" t="s">
        <v>102</v>
      </c>
      <c r="S153" s="213" t="s">
        <v>102</v>
      </c>
      <c r="T153" s="213" t="s">
        <v>102</v>
      </c>
      <c r="U153" s="213" t="s">
        <v>102</v>
      </c>
      <c r="V153" s="213" t="s">
        <v>102</v>
      </c>
      <c r="W153" s="213" t="s">
        <v>102</v>
      </c>
      <c r="X153" s="213" t="s">
        <v>102</v>
      </c>
      <c r="Y153" s="213" t="s">
        <v>102</v>
      </c>
      <c r="Z153" s="213" t="s">
        <v>102</v>
      </c>
      <c r="AA153" s="213" t="s">
        <v>102</v>
      </c>
      <c r="AB153" s="213" t="s">
        <v>102</v>
      </c>
      <c r="AC153" s="213" t="s">
        <v>102</v>
      </c>
      <c r="AD153" s="213" t="s">
        <v>102</v>
      </c>
      <c r="AE153" s="213" t="s">
        <v>102</v>
      </c>
      <c r="AF153" s="213" t="s">
        <v>102</v>
      </c>
      <c r="AG153" s="213" t="s">
        <v>102</v>
      </c>
      <c r="AH153" s="213" t="s">
        <v>102</v>
      </c>
      <c r="AI153" s="213" t="s">
        <v>102</v>
      </c>
      <c r="AJ153" s="213" t="s">
        <v>102</v>
      </c>
      <c r="AK153" s="213" t="s">
        <v>102</v>
      </c>
      <c r="AL153" s="213" t="s">
        <v>102</v>
      </c>
      <c r="AM153" s="213" t="s">
        <v>102</v>
      </c>
      <c r="AN153" s="213" t="s">
        <v>102</v>
      </c>
      <c r="AO153" s="213" t="s">
        <v>102</v>
      </c>
      <c r="AP153" s="213" t="str">
        <f t="shared" si="25"/>
        <v/>
      </c>
      <c r="AQ153" s="213" t="str">
        <f t="shared" si="26"/>
        <v/>
      </c>
      <c r="AR153" s="213" t="str">
        <f t="shared" si="27"/>
        <v/>
      </c>
      <c r="AS153" s="213" t="s">
        <v>102</v>
      </c>
      <c r="AT153" s="215" t="s">
        <v>102</v>
      </c>
      <c r="AU153" s="213" t="s">
        <v>102</v>
      </c>
      <c r="AV153" s="213" t="s">
        <v>102</v>
      </c>
      <c r="AW153" s="213" t="s">
        <v>102</v>
      </c>
      <c r="AX153" s="213" t="s">
        <v>102</v>
      </c>
      <c r="AY153" s="213" t="s">
        <v>102</v>
      </c>
      <c r="AZ153" s="214" t="str">
        <f t="shared" si="28"/>
        <v/>
      </c>
      <c r="BA153" s="214" t="s">
        <v>102</v>
      </c>
      <c r="BB153" s="213" t="s">
        <v>102</v>
      </c>
      <c r="BC153" s="215" t="str">
        <f t="shared" si="23"/>
        <v/>
      </c>
      <c r="BD153" s="215" t="s">
        <v>102</v>
      </c>
      <c r="BE153" s="214" t="s">
        <v>102</v>
      </c>
      <c r="BF153" s="213" t="s">
        <v>102</v>
      </c>
      <c r="BG153" s="213" t="str">
        <f t="shared" si="24"/>
        <v/>
      </c>
    </row>
    <row r="154" spans="1:59">
      <c r="A154" s="205">
        <v>59</v>
      </c>
      <c r="B154" s="217" t="s">
        <v>102</v>
      </c>
      <c r="C154" s="217" t="s">
        <v>102</v>
      </c>
      <c r="D154" s="216" t="s">
        <v>102</v>
      </c>
      <c r="E154" s="213" t="s">
        <v>102</v>
      </c>
      <c r="F154" s="213" t="s">
        <v>102</v>
      </c>
      <c r="G154" s="213" t="s">
        <v>102</v>
      </c>
      <c r="H154" s="213" t="s">
        <v>102</v>
      </c>
      <c r="I154" s="213" t="s">
        <v>102</v>
      </c>
      <c r="J154" s="213" t="s">
        <v>102</v>
      </c>
      <c r="K154" s="213" t="s">
        <v>102</v>
      </c>
      <c r="L154" s="213" t="s">
        <v>102</v>
      </c>
      <c r="M154" s="213" t="s">
        <v>102</v>
      </c>
      <c r="N154" s="213" t="s">
        <v>102</v>
      </c>
      <c r="O154" s="213" t="s">
        <v>102</v>
      </c>
      <c r="P154" s="213" t="s">
        <v>102</v>
      </c>
      <c r="Q154" s="213" t="s">
        <v>102</v>
      </c>
      <c r="R154" s="213" t="s">
        <v>102</v>
      </c>
      <c r="S154" s="213" t="s">
        <v>102</v>
      </c>
      <c r="T154" s="213" t="s">
        <v>102</v>
      </c>
      <c r="U154" s="213" t="s">
        <v>102</v>
      </c>
      <c r="V154" s="213" t="s">
        <v>102</v>
      </c>
      <c r="W154" s="213" t="s">
        <v>102</v>
      </c>
      <c r="X154" s="213" t="s">
        <v>102</v>
      </c>
      <c r="Y154" s="213" t="s">
        <v>102</v>
      </c>
      <c r="Z154" s="213" t="s">
        <v>102</v>
      </c>
      <c r="AA154" s="213" t="s">
        <v>102</v>
      </c>
      <c r="AB154" s="213" t="s">
        <v>102</v>
      </c>
      <c r="AC154" s="213" t="s">
        <v>102</v>
      </c>
      <c r="AD154" s="213" t="s">
        <v>102</v>
      </c>
      <c r="AE154" s="213" t="s">
        <v>102</v>
      </c>
      <c r="AF154" s="213" t="s">
        <v>102</v>
      </c>
      <c r="AG154" s="213" t="s">
        <v>102</v>
      </c>
      <c r="AH154" s="213" t="s">
        <v>102</v>
      </c>
      <c r="AI154" s="213" t="s">
        <v>102</v>
      </c>
      <c r="AJ154" s="213" t="s">
        <v>102</v>
      </c>
      <c r="AK154" s="213" t="s">
        <v>102</v>
      </c>
      <c r="AL154" s="213" t="s">
        <v>102</v>
      </c>
      <c r="AM154" s="213" t="s">
        <v>102</v>
      </c>
      <c r="AN154" s="213" t="s">
        <v>102</v>
      </c>
      <c r="AO154" s="213" t="s">
        <v>102</v>
      </c>
      <c r="AP154" s="213" t="str">
        <f t="shared" si="25"/>
        <v/>
      </c>
      <c r="AQ154" s="213" t="str">
        <f t="shared" si="26"/>
        <v/>
      </c>
      <c r="AR154" s="213" t="str">
        <f t="shared" si="27"/>
        <v/>
      </c>
      <c r="AS154" s="213" t="s">
        <v>102</v>
      </c>
      <c r="AT154" s="215" t="s">
        <v>102</v>
      </c>
      <c r="AU154" s="213" t="s">
        <v>102</v>
      </c>
      <c r="AV154" s="213" t="s">
        <v>102</v>
      </c>
      <c r="AW154" s="213" t="s">
        <v>102</v>
      </c>
      <c r="AX154" s="213" t="s">
        <v>102</v>
      </c>
      <c r="AY154" s="213" t="s">
        <v>102</v>
      </c>
      <c r="AZ154" s="214" t="str">
        <f t="shared" si="28"/>
        <v/>
      </c>
      <c r="BA154" s="214" t="s">
        <v>102</v>
      </c>
      <c r="BB154" s="213" t="s">
        <v>102</v>
      </c>
      <c r="BC154" s="215" t="str">
        <f t="shared" si="23"/>
        <v/>
      </c>
      <c r="BD154" s="215" t="s">
        <v>102</v>
      </c>
      <c r="BE154" s="214" t="s">
        <v>102</v>
      </c>
      <c r="BF154" s="213" t="s">
        <v>102</v>
      </c>
      <c r="BG154" s="213" t="str">
        <f t="shared" si="24"/>
        <v/>
      </c>
    </row>
    <row r="155" spans="1:59">
      <c r="A155" s="205">
        <v>59</v>
      </c>
      <c r="B155" s="217" t="s">
        <v>102</v>
      </c>
      <c r="C155" s="217" t="s">
        <v>102</v>
      </c>
      <c r="D155" s="216" t="s">
        <v>102</v>
      </c>
      <c r="E155" s="213" t="s">
        <v>102</v>
      </c>
      <c r="F155" s="213" t="s">
        <v>102</v>
      </c>
      <c r="G155" s="213" t="s">
        <v>102</v>
      </c>
      <c r="H155" s="213" t="s">
        <v>102</v>
      </c>
      <c r="I155" s="213" t="s">
        <v>102</v>
      </c>
      <c r="J155" s="213" t="s">
        <v>102</v>
      </c>
      <c r="K155" s="213" t="s">
        <v>102</v>
      </c>
      <c r="L155" s="213" t="s">
        <v>102</v>
      </c>
      <c r="M155" s="213" t="s">
        <v>102</v>
      </c>
      <c r="N155" s="213" t="s">
        <v>102</v>
      </c>
      <c r="O155" s="213" t="s">
        <v>102</v>
      </c>
      <c r="P155" s="213" t="s">
        <v>102</v>
      </c>
      <c r="Q155" s="213" t="s">
        <v>102</v>
      </c>
      <c r="R155" s="213" t="s">
        <v>102</v>
      </c>
      <c r="S155" s="213" t="s">
        <v>102</v>
      </c>
      <c r="T155" s="213" t="s">
        <v>102</v>
      </c>
      <c r="U155" s="213" t="s">
        <v>102</v>
      </c>
      <c r="V155" s="213" t="s">
        <v>102</v>
      </c>
      <c r="W155" s="213" t="s">
        <v>102</v>
      </c>
      <c r="X155" s="213" t="s">
        <v>102</v>
      </c>
      <c r="Y155" s="213" t="s">
        <v>102</v>
      </c>
      <c r="Z155" s="213" t="s">
        <v>102</v>
      </c>
      <c r="AA155" s="213" t="s">
        <v>102</v>
      </c>
      <c r="AB155" s="213" t="s">
        <v>102</v>
      </c>
      <c r="AC155" s="213" t="s">
        <v>102</v>
      </c>
      <c r="AD155" s="213" t="s">
        <v>102</v>
      </c>
      <c r="AE155" s="213" t="s">
        <v>102</v>
      </c>
      <c r="AF155" s="213" t="s">
        <v>102</v>
      </c>
      <c r="AG155" s="213" t="s">
        <v>102</v>
      </c>
      <c r="AH155" s="213" t="s">
        <v>102</v>
      </c>
      <c r="AI155" s="213" t="s">
        <v>102</v>
      </c>
      <c r="AJ155" s="213" t="s">
        <v>102</v>
      </c>
      <c r="AK155" s="213" t="s">
        <v>102</v>
      </c>
      <c r="AL155" s="213" t="s">
        <v>102</v>
      </c>
      <c r="AM155" s="213" t="s">
        <v>102</v>
      </c>
      <c r="AN155" s="213" t="s">
        <v>102</v>
      </c>
      <c r="AO155" s="213" t="s">
        <v>102</v>
      </c>
      <c r="AP155" s="213" t="str">
        <f t="shared" si="25"/>
        <v/>
      </c>
      <c r="AQ155" s="213" t="str">
        <f t="shared" si="26"/>
        <v/>
      </c>
      <c r="AR155" s="213" t="str">
        <f t="shared" si="27"/>
        <v/>
      </c>
      <c r="AS155" s="213" t="s">
        <v>102</v>
      </c>
      <c r="AT155" s="215" t="s">
        <v>102</v>
      </c>
      <c r="AU155" s="213" t="s">
        <v>102</v>
      </c>
      <c r="AV155" s="213" t="s">
        <v>102</v>
      </c>
      <c r="AW155" s="213" t="s">
        <v>102</v>
      </c>
      <c r="AX155" s="213" t="s">
        <v>102</v>
      </c>
      <c r="AY155" s="213" t="s">
        <v>102</v>
      </c>
      <c r="AZ155" s="214" t="str">
        <f t="shared" si="28"/>
        <v/>
      </c>
      <c r="BA155" s="214" t="s">
        <v>102</v>
      </c>
      <c r="BB155" s="213" t="s">
        <v>102</v>
      </c>
      <c r="BC155" s="215" t="str">
        <f t="shared" si="23"/>
        <v/>
      </c>
      <c r="BD155" s="215" t="s">
        <v>102</v>
      </c>
      <c r="BE155" s="214" t="s">
        <v>102</v>
      </c>
      <c r="BF155" s="213" t="s">
        <v>102</v>
      </c>
      <c r="BG155" s="213" t="str">
        <f t="shared" si="24"/>
        <v/>
      </c>
    </row>
    <row r="156" spans="1:59">
      <c r="A156" s="205">
        <v>59</v>
      </c>
      <c r="B156" s="217" t="s">
        <v>102</v>
      </c>
      <c r="C156" s="217" t="s">
        <v>102</v>
      </c>
      <c r="D156" s="216" t="s">
        <v>102</v>
      </c>
      <c r="E156" s="213" t="s">
        <v>102</v>
      </c>
      <c r="F156" s="213" t="s">
        <v>102</v>
      </c>
      <c r="G156" s="213" t="s">
        <v>102</v>
      </c>
      <c r="H156" s="213" t="s">
        <v>102</v>
      </c>
      <c r="I156" s="213" t="s">
        <v>102</v>
      </c>
      <c r="J156" s="213" t="s">
        <v>102</v>
      </c>
      <c r="K156" s="213" t="s">
        <v>102</v>
      </c>
      <c r="L156" s="213" t="s">
        <v>102</v>
      </c>
      <c r="M156" s="213" t="s">
        <v>102</v>
      </c>
      <c r="N156" s="213" t="s">
        <v>102</v>
      </c>
      <c r="O156" s="213" t="s">
        <v>102</v>
      </c>
      <c r="P156" s="213" t="s">
        <v>102</v>
      </c>
      <c r="Q156" s="213" t="s">
        <v>102</v>
      </c>
      <c r="R156" s="213" t="s">
        <v>102</v>
      </c>
      <c r="S156" s="213" t="s">
        <v>102</v>
      </c>
      <c r="T156" s="213" t="s">
        <v>102</v>
      </c>
      <c r="U156" s="213" t="s">
        <v>102</v>
      </c>
      <c r="V156" s="213" t="s">
        <v>102</v>
      </c>
      <c r="W156" s="213" t="s">
        <v>102</v>
      </c>
      <c r="X156" s="213" t="s">
        <v>102</v>
      </c>
      <c r="Y156" s="213" t="s">
        <v>102</v>
      </c>
      <c r="Z156" s="213" t="s">
        <v>102</v>
      </c>
      <c r="AA156" s="213" t="s">
        <v>102</v>
      </c>
      <c r="AB156" s="213" t="s">
        <v>102</v>
      </c>
      <c r="AC156" s="213" t="s">
        <v>102</v>
      </c>
      <c r="AD156" s="213" t="s">
        <v>102</v>
      </c>
      <c r="AE156" s="213" t="s">
        <v>102</v>
      </c>
      <c r="AF156" s="213" t="s">
        <v>102</v>
      </c>
      <c r="AG156" s="213" t="s">
        <v>102</v>
      </c>
      <c r="AH156" s="213" t="s">
        <v>102</v>
      </c>
      <c r="AI156" s="213" t="s">
        <v>102</v>
      </c>
      <c r="AJ156" s="213" t="s">
        <v>102</v>
      </c>
      <c r="AK156" s="213" t="s">
        <v>102</v>
      </c>
      <c r="AL156" s="213" t="s">
        <v>102</v>
      </c>
      <c r="AM156" s="213" t="s">
        <v>102</v>
      </c>
      <c r="AN156" s="213" t="s">
        <v>102</v>
      </c>
      <c r="AO156" s="213" t="s">
        <v>102</v>
      </c>
      <c r="AP156" s="213" t="str">
        <f t="shared" si="25"/>
        <v/>
      </c>
      <c r="AQ156" s="213" t="str">
        <f t="shared" si="26"/>
        <v/>
      </c>
      <c r="AR156" s="213" t="str">
        <f t="shared" si="27"/>
        <v/>
      </c>
      <c r="AS156" s="213" t="s">
        <v>102</v>
      </c>
      <c r="AT156" s="215" t="s">
        <v>102</v>
      </c>
      <c r="AU156" s="213" t="s">
        <v>102</v>
      </c>
      <c r="AV156" s="213" t="s">
        <v>102</v>
      </c>
      <c r="AW156" s="213" t="s">
        <v>102</v>
      </c>
      <c r="AX156" s="213" t="s">
        <v>102</v>
      </c>
      <c r="AY156" s="213" t="s">
        <v>102</v>
      </c>
      <c r="AZ156" s="214" t="str">
        <f t="shared" si="28"/>
        <v/>
      </c>
      <c r="BA156" s="214" t="s">
        <v>102</v>
      </c>
      <c r="BB156" s="213" t="s">
        <v>102</v>
      </c>
      <c r="BC156" s="215" t="str">
        <f t="shared" si="23"/>
        <v/>
      </c>
      <c r="BD156" s="215" t="s">
        <v>102</v>
      </c>
      <c r="BE156" s="214" t="s">
        <v>102</v>
      </c>
      <c r="BF156" s="213" t="s">
        <v>102</v>
      </c>
      <c r="BG156" s="213" t="str">
        <f t="shared" si="24"/>
        <v/>
      </c>
    </row>
    <row r="157" spans="1:59">
      <c r="A157" s="205">
        <v>59</v>
      </c>
      <c r="B157" s="217" t="s">
        <v>102</v>
      </c>
      <c r="C157" s="217" t="s">
        <v>102</v>
      </c>
      <c r="D157" s="216" t="s">
        <v>102</v>
      </c>
      <c r="E157" s="213" t="s">
        <v>102</v>
      </c>
      <c r="F157" s="213" t="s">
        <v>102</v>
      </c>
      <c r="G157" s="213" t="s">
        <v>102</v>
      </c>
      <c r="H157" s="213" t="s">
        <v>102</v>
      </c>
      <c r="I157" s="213" t="s">
        <v>102</v>
      </c>
      <c r="J157" s="213" t="s">
        <v>102</v>
      </c>
      <c r="K157" s="213" t="s">
        <v>102</v>
      </c>
      <c r="L157" s="213" t="s">
        <v>102</v>
      </c>
      <c r="M157" s="213" t="s">
        <v>102</v>
      </c>
      <c r="N157" s="213" t="s">
        <v>102</v>
      </c>
      <c r="O157" s="213" t="s">
        <v>102</v>
      </c>
      <c r="P157" s="213" t="s">
        <v>102</v>
      </c>
      <c r="Q157" s="213" t="s">
        <v>102</v>
      </c>
      <c r="R157" s="213" t="s">
        <v>102</v>
      </c>
      <c r="S157" s="213" t="s">
        <v>102</v>
      </c>
      <c r="T157" s="213" t="s">
        <v>102</v>
      </c>
      <c r="U157" s="213" t="s">
        <v>102</v>
      </c>
      <c r="V157" s="213" t="s">
        <v>102</v>
      </c>
      <c r="W157" s="213" t="s">
        <v>102</v>
      </c>
      <c r="X157" s="213" t="s">
        <v>102</v>
      </c>
      <c r="Y157" s="213" t="s">
        <v>102</v>
      </c>
      <c r="Z157" s="213" t="s">
        <v>102</v>
      </c>
      <c r="AA157" s="213" t="s">
        <v>102</v>
      </c>
      <c r="AB157" s="213" t="s">
        <v>102</v>
      </c>
      <c r="AC157" s="213" t="s">
        <v>102</v>
      </c>
      <c r="AD157" s="213" t="s">
        <v>102</v>
      </c>
      <c r="AE157" s="213" t="s">
        <v>102</v>
      </c>
      <c r="AF157" s="213" t="s">
        <v>102</v>
      </c>
      <c r="AG157" s="213" t="s">
        <v>102</v>
      </c>
      <c r="AH157" s="213" t="s">
        <v>102</v>
      </c>
      <c r="AI157" s="213" t="s">
        <v>102</v>
      </c>
      <c r="AJ157" s="213" t="s">
        <v>102</v>
      </c>
      <c r="AK157" s="213" t="s">
        <v>102</v>
      </c>
      <c r="AL157" s="213" t="s">
        <v>102</v>
      </c>
      <c r="AM157" s="213" t="s">
        <v>102</v>
      </c>
      <c r="AN157" s="213" t="s">
        <v>102</v>
      </c>
      <c r="AO157" s="213" t="s">
        <v>102</v>
      </c>
      <c r="AP157" s="213" t="str">
        <f t="shared" si="25"/>
        <v/>
      </c>
      <c r="AQ157" s="213" t="str">
        <f t="shared" si="26"/>
        <v/>
      </c>
      <c r="AR157" s="213" t="str">
        <f t="shared" si="27"/>
        <v/>
      </c>
      <c r="AS157" s="213" t="s">
        <v>102</v>
      </c>
      <c r="AT157" s="215" t="s">
        <v>102</v>
      </c>
      <c r="AU157" s="213" t="s">
        <v>102</v>
      </c>
      <c r="AV157" s="213" t="s">
        <v>102</v>
      </c>
      <c r="AW157" s="213" t="s">
        <v>102</v>
      </c>
      <c r="AX157" s="213" t="s">
        <v>102</v>
      </c>
      <c r="AY157" s="213" t="s">
        <v>102</v>
      </c>
      <c r="AZ157" s="214" t="str">
        <f t="shared" si="28"/>
        <v/>
      </c>
      <c r="BA157" s="214" t="s">
        <v>102</v>
      </c>
      <c r="BB157" s="213" t="s">
        <v>102</v>
      </c>
      <c r="BC157" s="215" t="str">
        <f t="shared" si="23"/>
        <v/>
      </c>
      <c r="BD157" s="215" t="s">
        <v>102</v>
      </c>
      <c r="BE157" s="214" t="s">
        <v>102</v>
      </c>
      <c r="BF157" s="213" t="s">
        <v>102</v>
      </c>
      <c r="BG157" s="213" t="str">
        <f t="shared" si="24"/>
        <v/>
      </c>
    </row>
    <row r="158" spans="1:59">
      <c r="A158" s="205">
        <v>59</v>
      </c>
      <c r="B158" s="217" t="s">
        <v>102</v>
      </c>
      <c r="C158" s="217" t="s">
        <v>102</v>
      </c>
      <c r="D158" s="216" t="s">
        <v>102</v>
      </c>
      <c r="E158" s="213" t="s">
        <v>102</v>
      </c>
      <c r="F158" s="213" t="s">
        <v>102</v>
      </c>
      <c r="G158" s="213" t="s">
        <v>102</v>
      </c>
      <c r="H158" s="213" t="s">
        <v>102</v>
      </c>
      <c r="I158" s="213" t="s">
        <v>102</v>
      </c>
      <c r="J158" s="213" t="s">
        <v>102</v>
      </c>
      <c r="K158" s="213" t="s">
        <v>102</v>
      </c>
      <c r="L158" s="213" t="s">
        <v>102</v>
      </c>
      <c r="M158" s="213" t="s">
        <v>102</v>
      </c>
      <c r="N158" s="213" t="s">
        <v>102</v>
      </c>
      <c r="O158" s="213" t="s">
        <v>102</v>
      </c>
      <c r="P158" s="213" t="s">
        <v>102</v>
      </c>
      <c r="Q158" s="213" t="s">
        <v>102</v>
      </c>
      <c r="R158" s="213" t="s">
        <v>102</v>
      </c>
      <c r="S158" s="213" t="s">
        <v>102</v>
      </c>
      <c r="T158" s="213" t="s">
        <v>102</v>
      </c>
      <c r="U158" s="213" t="s">
        <v>102</v>
      </c>
      <c r="V158" s="213" t="s">
        <v>102</v>
      </c>
      <c r="W158" s="213" t="s">
        <v>102</v>
      </c>
      <c r="X158" s="213" t="s">
        <v>102</v>
      </c>
      <c r="Y158" s="213" t="s">
        <v>102</v>
      </c>
      <c r="Z158" s="213" t="s">
        <v>102</v>
      </c>
      <c r="AA158" s="213" t="s">
        <v>102</v>
      </c>
      <c r="AB158" s="213" t="s">
        <v>102</v>
      </c>
      <c r="AC158" s="213" t="s">
        <v>102</v>
      </c>
      <c r="AD158" s="213" t="s">
        <v>102</v>
      </c>
      <c r="AE158" s="213" t="s">
        <v>102</v>
      </c>
      <c r="AF158" s="213" t="s">
        <v>102</v>
      </c>
      <c r="AG158" s="213" t="s">
        <v>102</v>
      </c>
      <c r="AH158" s="213" t="s">
        <v>102</v>
      </c>
      <c r="AI158" s="213" t="s">
        <v>102</v>
      </c>
      <c r="AJ158" s="213" t="s">
        <v>102</v>
      </c>
      <c r="AK158" s="213" t="s">
        <v>102</v>
      </c>
      <c r="AL158" s="213" t="s">
        <v>102</v>
      </c>
      <c r="AM158" s="213" t="s">
        <v>102</v>
      </c>
      <c r="AN158" s="213" t="s">
        <v>102</v>
      </c>
      <c r="AO158" s="213" t="s">
        <v>102</v>
      </c>
      <c r="AP158" s="213" t="str">
        <f t="shared" si="25"/>
        <v/>
      </c>
      <c r="AQ158" s="213" t="str">
        <f t="shared" si="26"/>
        <v/>
      </c>
      <c r="AR158" s="213" t="str">
        <f t="shared" si="27"/>
        <v/>
      </c>
      <c r="AS158" s="213" t="s">
        <v>102</v>
      </c>
      <c r="AT158" s="215" t="s">
        <v>102</v>
      </c>
      <c r="AU158" s="213" t="s">
        <v>102</v>
      </c>
      <c r="AV158" s="213" t="s">
        <v>102</v>
      </c>
      <c r="AW158" s="213" t="s">
        <v>102</v>
      </c>
      <c r="AX158" s="213" t="s">
        <v>102</v>
      </c>
      <c r="AY158" s="213" t="s">
        <v>102</v>
      </c>
      <c r="AZ158" s="214" t="str">
        <f t="shared" si="28"/>
        <v/>
      </c>
      <c r="BA158" s="214" t="s">
        <v>102</v>
      </c>
      <c r="BB158" s="213" t="s">
        <v>102</v>
      </c>
      <c r="BC158" s="215" t="str">
        <f t="shared" si="23"/>
        <v/>
      </c>
      <c r="BD158" s="215" t="s">
        <v>102</v>
      </c>
      <c r="BE158" s="214" t="s">
        <v>102</v>
      </c>
      <c r="BF158" s="213" t="s">
        <v>102</v>
      </c>
      <c r="BG158" s="213" t="str">
        <f t="shared" si="24"/>
        <v/>
      </c>
    </row>
    <row r="159" spans="1:59">
      <c r="A159" s="205">
        <v>59</v>
      </c>
      <c r="B159" s="217" t="s">
        <v>102</v>
      </c>
      <c r="C159" s="217" t="s">
        <v>102</v>
      </c>
      <c r="D159" s="216" t="s">
        <v>102</v>
      </c>
      <c r="E159" s="213" t="s">
        <v>102</v>
      </c>
      <c r="F159" s="213" t="s">
        <v>102</v>
      </c>
      <c r="G159" s="213" t="s">
        <v>102</v>
      </c>
      <c r="H159" s="213" t="s">
        <v>102</v>
      </c>
      <c r="I159" s="213" t="s">
        <v>102</v>
      </c>
      <c r="J159" s="213" t="s">
        <v>102</v>
      </c>
      <c r="K159" s="213" t="s">
        <v>102</v>
      </c>
      <c r="L159" s="213" t="s">
        <v>102</v>
      </c>
      <c r="M159" s="213" t="s">
        <v>102</v>
      </c>
      <c r="N159" s="213" t="s">
        <v>102</v>
      </c>
      <c r="O159" s="213" t="s">
        <v>102</v>
      </c>
      <c r="P159" s="213" t="s">
        <v>102</v>
      </c>
      <c r="Q159" s="213" t="s">
        <v>102</v>
      </c>
      <c r="R159" s="213" t="s">
        <v>102</v>
      </c>
      <c r="S159" s="213" t="s">
        <v>102</v>
      </c>
      <c r="T159" s="213" t="s">
        <v>102</v>
      </c>
      <c r="U159" s="213" t="s">
        <v>102</v>
      </c>
      <c r="V159" s="213" t="s">
        <v>102</v>
      </c>
      <c r="W159" s="213" t="s">
        <v>102</v>
      </c>
      <c r="X159" s="213" t="s">
        <v>102</v>
      </c>
      <c r="Y159" s="213" t="s">
        <v>102</v>
      </c>
      <c r="Z159" s="213" t="s">
        <v>102</v>
      </c>
      <c r="AA159" s="213" t="s">
        <v>102</v>
      </c>
      <c r="AB159" s="213" t="s">
        <v>102</v>
      </c>
      <c r="AC159" s="213" t="s">
        <v>102</v>
      </c>
      <c r="AD159" s="213" t="s">
        <v>102</v>
      </c>
      <c r="AE159" s="213" t="s">
        <v>102</v>
      </c>
      <c r="AF159" s="213" t="s">
        <v>102</v>
      </c>
      <c r="AG159" s="213" t="s">
        <v>102</v>
      </c>
      <c r="AH159" s="213" t="s">
        <v>102</v>
      </c>
      <c r="AI159" s="213" t="s">
        <v>102</v>
      </c>
      <c r="AJ159" s="213" t="s">
        <v>102</v>
      </c>
      <c r="AK159" s="213" t="s">
        <v>102</v>
      </c>
      <c r="AL159" s="213" t="s">
        <v>102</v>
      </c>
      <c r="AM159" s="213" t="s">
        <v>102</v>
      </c>
      <c r="AN159" s="213" t="s">
        <v>102</v>
      </c>
      <c r="AO159" s="213" t="s">
        <v>102</v>
      </c>
      <c r="AP159" s="213" t="str">
        <f t="shared" si="25"/>
        <v/>
      </c>
      <c r="AQ159" s="213" t="str">
        <f t="shared" si="26"/>
        <v/>
      </c>
      <c r="AR159" s="213" t="str">
        <f t="shared" si="27"/>
        <v/>
      </c>
      <c r="AS159" s="213" t="s">
        <v>102</v>
      </c>
      <c r="AT159" s="215" t="s">
        <v>102</v>
      </c>
      <c r="AU159" s="213" t="s">
        <v>102</v>
      </c>
      <c r="AV159" s="213" t="s">
        <v>102</v>
      </c>
      <c r="AW159" s="213" t="s">
        <v>102</v>
      </c>
      <c r="AX159" s="213" t="s">
        <v>102</v>
      </c>
      <c r="AY159" s="213" t="s">
        <v>102</v>
      </c>
      <c r="AZ159" s="214" t="str">
        <f t="shared" si="28"/>
        <v/>
      </c>
      <c r="BA159" s="214" t="s">
        <v>102</v>
      </c>
      <c r="BB159" s="213" t="s">
        <v>102</v>
      </c>
      <c r="BC159" s="215" t="str">
        <f t="shared" si="23"/>
        <v/>
      </c>
      <c r="BD159" s="215" t="s">
        <v>102</v>
      </c>
      <c r="BE159" s="214" t="s">
        <v>102</v>
      </c>
      <c r="BF159" s="213" t="s">
        <v>102</v>
      </c>
      <c r="BG159" s="213" t="str">
        <f t="shared" si="24"/>
        <v/>
      </c>
    </row>
    <row r="160" spans="1:59">
      <c r="A160" s="205">
        <v>59</v>
      </c>
      <c r="B160" s="217" t="s">
        <v>102</v>
      </c>
      <c r="C160" s="217" t="s">
        <v>102</v>
      </c>
      <c r="D160" s="216" t="s">
        <v>102</v>
      </c>
      <c r="E160" s="213" t="s">
        <v>102</v>
      </c>
      <c r="F160" s="213" t="s">
        <v>102</v>
      </c>
      <c r="G160" s="213" t="s">
        <v>102</v>
      </c>
      <c r="H160" s="213" t="s">
        <v>102</v>
      </c>
      <c r="I160" s="213" t="s">
        <v>102</v>
      </c>
      <c r="J160" s="213" t="s">
        <v>102</v>
      </c>
      <c r="K160" s="213" t="s">
        <v>102</v>
      </c>
      <c r="L160" s="213" t="s">
        <v>102</v>
      </c>
      <c r="M160" s="213" t="s">
        <v>102</v>
      </c>
      <c r="N160" s="213" t="s">
        <v>102</v>
      </c>
      <c r="O160" s="213" t="s">
        <v>102</v>
      </c>
      <c r="P160" s="213" t="s">
        <v>102</v>
      </c>
      <c r="Q160" s="213" t="s">
        <v>102</v>
      </c>
      <c r="R160" s="213" t="s">
        <v>102</v>
      </c>
      <c r="S160" s="213" t="s">
        <v>102</v>
      </c>
      <c r="T160" s="213" t="s">
        <v>102</v>
      </c>
      <c r="U160" s="213" t="s">
        <v>102</v>
      </c>
      <c r="V160" s="213" t="s">
        <v>102</v>
      </c>
      <c r="W160" s="213" t="s">
        <v>102</v>
      </c>
      <c r="X160" s="213" t="s">
        <v>102</v>
      </c>
      <c r="Y160" s="213" t="s">
        <v>102</v>
      </c>
      <c r="Z160" s="213" t="s">
        <v>102</v>
      </c>
      <c r="AA160" s="213" t="s">
        <v>102</v>
      </c>
      <c r="AB160" s="213" t="s">
        <v>102</v>
      </c>
      <c r="AC160" s="213" t="s">
        <v>102</v>
      </c>
      <c r="AD160" s="213" t="s">
        <v>102</v>
      </c>
      <c r="AE160" s="213" t="s">
        <v>102</v>
      </c>
      <c r="AF160" s="213" t="s">
        <v>102</v>
      </c>
      <c r="AG160" s="213" t="s">
        <v>102</v>
      </c>
      <c r="AH160" s="213" t="s">
        <v>102</v>
      </c>
      <c r="AI160" s="213" t="s">
        <v>102</v>
      </c>
      <c r="AJ160" s="213" t="s">
        <v>102</v>
      </c>
      <c r="AK160" s="213" t="s">
        <v>102</v>
      </c>
      <c r="AL160" s="213" t="s">
        <v>102</v>
      </c>
      <c r="AM160" s="213" t="s">
        <v>102</v>
      </c>
      <c r="AN160" s="213" t="s">
        <v>102</v>
      </c>
      <c r="AO160" s="213" t="s">
        <v>102</v>
      </c>
      <c r="AP160" s="213" t="str">
        <f t="shared" si="25"/>
        <v/>
      </c>
      <c r="AQ160" s="213" t="str">
        <f t="shared" si="26"/>
        <v/>
      </c>
      <c r="AR160" s="213" t="str">
        <f t="shared" si="27"/>
        <v/>
      </c>
      <c r="AS160" s="213" t="s">
        <v>102</v>
      </c>
      <c r="AT160" s="215" t="s">
        <v>102</v>
      </c>
      <c r="AU160" s="213" t="s">
        <v>102</v>
      </c>
      <c r="AV160" s="213" t="s">
        <v>102</v>
      </c>
      <c r="AW160" s="213" t="s">
        <v>102</v>
      </c>
      <c r="AX160" s="213" t="s">
        <v>102</v>
      </c>
      <c r="AY160" s="213" t="s">
        <v>102</v>
      </c>
      <c r="AZ160" s="214" t="str">
        <f t="shared" si="28"/>
        <v/>
      </c>
      <c r="BA160" s="214" t="s">
        <v>102</v>
      </c>
      <c r="BB160" s="213" t="s">
        <v>102</v>
      </c>
      <c r="BC160" s="215" t="str">
        <f t="shared" si="23"/>
        <v/>
      </c>
      <c r="BD160" s="215" t="s">
        <v>102</v>
      </c>
      <c r="BE160" s="214" t="s">
        <v>102</v>
      </c>
      <c r="BF160" s="213" t="s">
        <v>102</v>
      </c>
      <c r="BG160" s="213" t="str">
        <f t="shared" si="24"/>
        <v/>
      </c>
    </row>
    <row r="161" spans="1:59">
      <c r="A161" s="205">
        <v>59</v>
      </c>
      <c r="B161" s="217" t="s">
        <v>102</v>
      </c>
      <c r="C161" s="217" t="s">
        <v>102</v>
      </c>
      <c r="D161" s="216" t="s">
        <v>102</v>
      </c>
      <c r="E161" s="213" t="s">
        <v>102</v>
      </c>
      <c r="F161" s="213" t="s">
        <v>102</v>
      </c>
      <c r="G161" s="213" t="s">
        <v>102</v>
      </c>
      <c r="H161" s="213" t="s">
        <v>102</v>
      </c>
      <c r="I161" s="213" t="s">
        <v>102</v>
      </c>
      <c r="J161" s="213" t="s">
        <v>102</v>
      </c>
      <c r="K161" s="213" t="s">
        <v>102</v>
      </c>
      <c r="L161" s="213" t="s">
        <v>102</v>
      </c>
      <c r="M161" s="213" t="s">
        <v>102</v>
      </c>
      <c r="N161" s="213" t="s">
        <v>102</v>
      </c>
      <c r="O161" s="213" t="s">
        <v>102</v>
      </c>
      <c r="P161" s="213" t="s">
        <v>102</v>
      </c>
      <c r="Q161" s="213" t="s">
        <v>102</v>
      </c>
      <c r="R161" s="213" t="s">
        <v>102</v>
      </c>
      <c r="S161" s="213" t="s">
        <v>102</v>
      </c>
      <c r="T161" s="213" t="s">
        <v>102</v>
      </c>
      <c r="U161" s="213" t="s">
        <v>102</v>
      </c>
      <c r="V161" s="213" t="s">
        <v>102</v>
      </c>
      <c r="W161" s="213" t="s">
        <v>102</v>
      </c>
      <c r="X161" s="213" t="s">
        <v>102</v>
      </c>
      <c r="Y161" s="213" t="s">
        <v>102</v>
      </c>
      <c r="Z161" s="213" t="s">
        <v>102</v>
      </c>
      <c r="AA161" s="213" t="s">
        <v>102</v>
      </c>
      <c r="AB161" s="213" t="s">
        <v>102</v>
      </c>
      <c r="AC161" s="213" t="s">
        <v>102</v>
      </c>
      <c r="AD161" s="213" t="s">
        <v>102</v>
      </c>
      <c r="AE161" s="213" t="s">
        <v>102</v>
      </c>
      <c r="AF161" s="213" t="s">
        <v>102</v>
      </c>
      <c r="AG161" s="213" t="s">
        <v>102</v>
      </c>
      <c r="AH161" s="213" t="s">
        <v>102</v>
      </c>
      <c r="AI161" s="213" t="s">
        <v>102</v>
      </c>
      <c r="AJ161" s="213" t="s">
        <v>102</v>
      </c>
      <c r="AK161" s="213" t="s">
        <v>102</v>
      </c>
      <c r="AL161" s="213" t="s">
        <v>102</v>
      </c>
      <c r="AM161" s="213" t="s">
        <v>102</v>
      </c>
      <c r="AN161" s="213" t="s">
        <v>102</v>
      </c>
      <c r="AO161" s="213" t="s">
        <v>102</v>
      </c>
      <c r="AP161" s="213" t="str">
        <f t="shared" si="25"/>
        <v/>
      </c>
      <c r="AQ161" s="213" t="str">
        <f t="shared" si="26"/>
        <v/>
      </c>
      <c r="AR161" s="213" t="str">
        <f t="shared" si="27"/>
        <v/>
      </c>
      <c r="AS161" s="213" t="s">
        <v>102</v>
      </c>
      <c r="AT161" s="215" t="s">
        <v>102</v>
      </c>
      <c r="AU161" s="213" t="s">
        <v>102</v>
      </c>
      <c r="AV161" s="213" t="s">
        <v>102</v>
      </c>
      <c r="AW161" s="213" t="s">
        <v>102</v>
      </c>
      <c r="AX161" s="213" t="s">
        <v>102</v>
      </c>
      <c r="AY161" s="213" t="s">
        <v>102</v>
      </c>
      <c r="AZ161" s="214" t="str">
        <f t="shared" si="28"/>
        <v/>
      </c>
      <c r="BA161" s="214" t="s">
        <v>102</v>
      </c>
      <c r="BB161" s="213" t="s">
        <v>102</v>
      </c>
      <c r="BC161" s="215" t="str">
        <f t="shared" ref="BC161:BC192" si="29">IF(C161="","",AT161+BB161)</f>
        <v/>
      </c>
      <c r="BD161" s="215" t="s">
        <v>102</v>
      </c>
      <c r="BE161" s="214" t="s">
        <v>102</v>
      </c>
      <c r="BF161" s="213" t="s">
        <v>102</v>
      </c>
      <c r="BG161" s="213" t="str">
        <f t="shared" ref="BG161:BG192" si="30">IF(C161="","",BC161+BF161)</f>
        <v/>
      </c>
    </row>
    <row r="162" spans="1:59">
      <c r="A162" s="205">
        <v>59</v>
      </c>
      <c r="B162" s="217" t="s">
        <v>102</v>
      </c>
      <c r="C162" s="217" t="s">
        <v>102</v>
      </c>
      <c r="D162" s="216" t="s">
        <v>102</v>
      </c>
      <c r="E162" s="213" t="s">
        <v>102</v>
      </c>
      <c r="F162" s="213" t="s">
        <v>102</v>
      </c>
      <c r="G162" s="213" t="s">
        <v>102</v>
      </c>
      <c r="H162" s="213" t="s">
        <v>102</v>
      </c>
      <c r="I162" s="213" t="s">
        <v>102</v>
      </c>
      <c r="J162" s="213" t="s">
        <v>102</v>
      </c>
      <c r="K162" s="213" t="s">
        <v>102</v>
      </c>
      <c r="L162" s="213" t="s">
        <v>102</v>
      </c>
      <c r="M162" s="213" t="s">
        <v>102</v>
      </c>
      <c r="N162" s="213" t="s">
        <v>102</v>
      </c>
      <c r="O162" s="213" t="s">
        <v>102</v>
      </c>
      <c r="P162" s="213" t="s">
        <v>102</v>
      </c>
      <c r="Q162" s="213" t="s">
        <v>102</v>
      </c>
      <c r="R162" s="213" t="s">
        <v>102</v>
      </c>
      <c r="S162" s="213" t="s">
        <v>102</v>
      </c>
      <c r="T162" s="213" t="s">
        <v>102</v>
      </c>
      <c r="U162" s="213" t="s">
        <v>102</v>
      </c>
      <c r="V162" s="213" t="s">
        <v>102</v>
      </c>
      <c r="W162" s="213" t="s">
        <v>102</v>
      </c>
      <c r="X162" s="213" t="s">
        <v>102</v>
      </c>
      <c r="Y162" s="213" t="s">
        <v>102</v>
      </c>
      <c r="Z162" s="213" t="s">
        <v>102</v>
      </c>
      <c r="AA162" s="213" t="s">
        <v>102</v>
      </c>
      <c r="AB162" s="213" t="s">
        <v>102</v>
      </c>
      <c r="AC162" s="213" t="s">
        <v>102</v>
      </c>
      <c r="AD162" s="213" t="s">
        <v>102</v>
      </c>
      <c r="AE162" s="213" t="s">
        <v>102</v>
      </c>
      <c r="AF162" s="213" t="s">
        <v>102</v>
      </c>
      <c r="AG162" s="213" t="s">
        <v>102</v>
      </c>
      <c r="AH162" s="213" t="s">
        <v>102</v>
      </c>
      <c r="AI162" s="213" t="s">
        <v>102</v>
      </c>
      <c r="AJ162" s="213" t="s">
        <v>102</v>
      </c>
      <c r="AK162" s="213" t="s">
        <v>102</v>
      </c>
      <c r="AL162" s="213" t="s">
        <v>102</v>
      </c>
      <c r="AM162" s="213" t="s">
        <v>102</v>
      </c>
      <c r="AN162" s="213" t="s">
        <v>102</v>
      </c>
      <c r="AO162" s="213" t="s">
        <v>102</v>
      </c>
      <c r="AP162" s="213" t="str">
        <f t="shared" si="25"/>
        <v/>
      </c>
      <c r="AQ162" s="213" t="str">
        <f t="shared" si="26"/>
        <v/>
      </c>
      <c r="AR162" s="213" t="str">
        <f t="shared" si="27"/>
        <v/>
      </c>
      <c r="AS162" s="213" t="s">
        <v>102</v>
      </c>
      <c r="AT162" s="215" t="s">
        <v>102</v>
      </c>
      <c r="AU162" s="213" t="s">
        <v>102</v>
      </c>
      <c r="AV162" s="213" t="s">
        <v>102</v>
      </c>
      <c r="AW162" s="213" t="s">
        <v>102</v>
      </c>
      <c r="AX162" s="213" t="s">
        <v>102</v>
      </c>
      <c r="AY162" s="213" t="s">
        <v>102</v>
      </c>
      <c r="AZ162" s="214" t="str">
        <f t="shared" si="28"/>
        <v/>
      </c>
      <c r="BA162" s="214" t="s">
        <v>102</v>
      </c>
      <c r="BB162" s="213" t="s">
        <v>102</v>
      </c>
      <c r="BC162" s="215" t="str">
        <f t="shared" si="29"/>
        <v/>
      </c>
      <c r="BD162" s="215" t="s">
        <v>102</v>
      </c>
      <c r="BE162" s="214" t="s">
        <v>102</v>
      </c>
      <c r="BF162" s="213" t="s">
        <v>102</v>
      </c>
      <c r="BG162" s="213" t="str">
        <f t="shared" si="30"/>
        <v/>
      </c>
    </row>
    <row r="163" spans="1:59">
      <c r="A163" s="205">
        <v>59</v>
      </c>
      <c r="B163" s="217" t="s">
        <v>102</v>
      </c>
      <c r="C163" s="217" t="s">
        <v>102</v>
      </c>
      <c r="D163" s="216" t="s">
        <v>102</v>
      </c>
      <c r="E163" s="213" t="s">
        <v>102</v>
      </c>
      <c r="F163" s="213" t="s">
        <v>102</v>
      </c>
      <c r="G163" s="213" t="s">
        <v>102</v>
      </c>
      <c r="H163" s="213" t="s">
        <v>102</v>
      </c>
      <c r="I163" s="213" t="s">
        <v>102</v>
      </c>
      <c r="J163" s="213" t="s">
        <v>102</v>
      </c>
      <c r="K163" s="213" t="s">
        <v>102</v>
      </c>
      <c r="L163" s="213" t="s">
        <v>102</v>
      </c>
      <c r="M163" s="213" t="s">
        <v>102</v>
      </c>
      <c r="N163" s="213" t="s">
        <v>102</v>
      </c>
      <c r="O163" s="213" t="s">
        <v>102</v>
      </c>
      <c r="P163" s="213" t="s">
        <v>102</v>
      </c>
      <c r="Q163" s="213" t="s">
        <v>102</v>
      </c>
      <c r="R163" s="213" t="s">
        <v>102</v>
      </c>
      <c r="S163" s="213" t="s">
        <v>102</v>
      </c>
      <c r="T163" s="213" t="s">
        <v>102</v>
      </c>
      <c r="U163" s="213" t="s">
        <v>102</v>
      </c>
      <c r="V163" s="213" t="s">
        <v>102</v>
      </c>
      <c r="W163" s="213" t="s">
        <v>102</v>
      </c>
      <c r="X163" s="213" t="s">
        <v>102</v>
      </c>
      <c r="Y163" s="213" t="s">
        <v>102</v>
      </c>
      <c r="Z163" s="213" t="s">
        <v>102</v>
      </c>
      <c r="AA163" s="213" t="s">
        <v>102</v>
      </c>
      <c r="AB163" s="213" t="s">
        <v>102</v>
      </c>
      <c r="AC163" s="213" t="s">
        <v>102</v>
      </c>
      <c r="AD163" s="213" t="s">
        <v>102</v>
      </c>
      <c r="AE163" s="213" t="s">
        <v>102</v>
      </c>
      <c r="AF163" s="213" t="s">
        <v>102</v>
      </c>
      <c r="AG163" s="213" t="s">
        <v>102</v>
      </c>
      <c r="AH163" s="213" t="s">
        <v>102</v>
      </c>
      <c r="AI163" s="213" t="s">
        <v>102</v>
      </c>
      <c r="AJ163" s="213" t="s">
        <v>102</v>
      </c>
      <c r="AK163" s="213" t="s">
        <v>102</v>
      </c>
      <c r="AL163" s="213" t="s">
        <v>102</v>
      </c>
      <c r="AM163" s="213" t="s">
        <v>102</v>
      </c>
      <c r="AN163" s="213" t="s">
        <v>102</v>
      </c>
      <c r="AO163" s="213" t="s">
        <v>102</v>
      </c>
      <c r="AP163" s="213" t="str">
        <f t="shared" si="25"/>
        <v/>
      </c>
      <c r="AQ163" s="213" t="str">
        <f t="shared" si="26"/>
        <v/>
      </c>
      <c r="AR163" s="213" t="str">
        <f t="shared" si="27"/>
        <v/>
      </c>
      <c r="AS163" s="213" t="s">
        <v>102</v>
      </c>
      <c r="AT163" s="215" t="s">
        <v>102</v>
      </c>
      <c r="AU163" s="213" t="s">
        <v>102</v>
      </c>
      <c r="AV163" s="213" t="s">
        <v>102</v>
      </c>
      <c r="AW163" s="213" t="s">
        <v>102</v>
      </c>
      <c r="AX163" s="213" t="s">
        <v>102</v>
      </c>
      <c r="AY163" s="213" t="s">
        <v>102</v>
      </c>
      <c r="AZ163" s="214" t="str">
        <f t="shared" si="28"/>
        <v/>
      </c>
      <c r="BA163" s="214" t="s">
        <v>102</v>
      </c>
      <c r="BB163" s="213" t="s">
        <v>102</v>
      </c>
      <c r="BC163" s="215" t="str">
        <f t="shared" si="29"/>
        <v/>
      </c>
      <c r="BD163" s="215" t="s">
        <v>102</v>
      </c>
      <c r="BE163" s="214" t="s">
        <v>102</v>
      </c>
      <c r="BF163" s="213" t="s">
        <v>102</v>
      </c>
      <c r="BG163" s="213" t="str">
        <f t="shared" si="30"/>
        <v/>
      </c>
    </row>
    <row r="164" spans="1:59">
      <c r="A164" s="205">
        <v>59</v>
      </c>
      <c r="B164" s="217" t="s">
        <v>102</v>
      </c>
      <c r="C164" s="217" t="s">
        <v>102</v>
      </c>
      <c r="D164" s="216" t="s">
        <v>102</v>
      </c>
      <c r="E164" s="213" t="s">
        <v>102</v>
      </c>
      <c r="F164" s="213" t="s">
        <v>102</v>
      </c>
      <c r="G164" s="213" t="s">
        <v>102</v>
      </c>
      <c r="H164" s="213" t="s">
        <v>102</v>
      </c>
      <c r="I164" s="213" t="s">
        <v>102</v>
      </c>
      <c r="J164" s="213" t="s">
        <v>102</v>
      </c>
      <c r="K164" s="213" t="s">
        <v>102</v>
      </c>
      <c r="L164" s="213" t="s">
        <v>102</v>
      </c>
      <c r="M164" s="213" t="s">
        <v>102</v>
      </c>
      <c r="N164" s="213" t="s">
        <v>102</v>
      </c>
      <c r="O164" s="213" t="s">
        <v>102</v>
      </c>
      <c r="P164" s="213" t="s">
        <v>102</v>
      </c>
      <c r="Q164" s="213" t="s">
        <v>102</v>
      </c>
      <c r="R164" s="213" t="s">
        <v>102</v>
      </c>
      <c r="S164" s="213" t="s">
        <v>102</v>
      </c>
      <c r="T164" s="213" t="s">
        <v>102</v>
      </c>
      <c r="U164" s="213" t="s">
        <v>102</v>
      </c>
      <c r="V164" s="213" t="s">
        <v>102</v>
      </c>
      <c r="W164" s="213" t="s">
        <v>102</v>
      </c>
      <c r="X164" s="213" t="s">
        <v>102</v>
      </c>
      <c r="Y164" s="213" t="s">
        <v>102</v>
      </c>
      <c r="Z164" s="213" t="s">
        <v>102</v>
      </c>
      <c r="AA164" s="213" t="s">
        <v>102</v>
      </c>
      <c r="AB164" s="213" t="s">
        <v>102</v>
      </c>
      <c r="AC164" s="213" t="s">
        <v>102</v>
      </c>
      <c r="AD164" s="213" t="s">
        <v>102</v>
      </c>
      <c r="AE164" s="213" t="s">
        <v>102</v>
      </c>
      <c r="AF164" s="213" t="s">
        <v>102</v>
      </c>
      <c r="AG164" s="213" t="s">
        <v>102</v>
      </c>
      <c r="AH164" s="213" t="s">
        <v>102</v>
      </c>
      <c r="AI164" s="213" t="s">
        <v>102</v>
      </c>
      <c r="AJ164" s="213" t="s">
        <v>102</v>
      </c>
      <c r="AK164" s="213" t="s">
        <v>102</v>
      </c>
      <c r="AL164" s="213" t="s">
        <v>102</v>
      </c>
      <c r="AM164" s="213" t="s">
        <v>102</v>
      </c>
      <c r="AN164" s="213" t="s">
        <v>102</v>
      </c>
      <c r="AO164" s="213" t="s">
        <v>102</v>
      </c>
      <c r="AP164" s="213" t="str">
        <f t="shared" si="25"/>
        <v/>
      </c>
      <c r="AQ164" s="213" t="str">
        <f t="shared" si="26"/>
        <v/>
      </c>
      <c r="AR164" s="213" t="str">
        <f t="shared" si="27"/>
        <v/>
      </c>
      <c r="AS164" s="213" t="s">
        <v>102</v>
      </c>
      <c r="AT164" s="215" t="s">
        <v>102</v>
      </c>
      <c r="AU164" s="213" t="s">
        <v>102</v>
      </c>
      <c r="AV164" s="213" t="s">
        <v>102</v>
      </c>
      <c r="AW164" s="213" t="s">
        <v>102</v>
      </c>
      <c r="AX164" s="213" t="s">
        <v>102</v>
      </c>
      <c r="AY164" s="213" t="s">
        <v>102</v>
      </c>
      <c r="AZ164" s="214" t="str">
        <f t="shared" si="28"/>
        <v/>
      </c>
      <c r="BA164" s="214" t="s">
        <v>102</v>
      </c>
      <c r="BB164" s="213" t="s">
        <v>102</v>
      </c>
      <c r="BC164" s="215" t="str">
        <f t="shared" si="29"/>
        <v/>
      </c>
      <c r="BD164" s="215" t="s">
        <v>102</v>
      </c>
      <c r="BE164" s="214" t="s">
        <v>102</v>
      </c>
      <c r="BF164" s="213" t="s">
        <v>102</v>
      </c>
      <c r="BG164" s="213" t="str">
        <f t="shared" si="30"/>
        <v/>
      </c>
    </row>
    <row r="165" spans="1:59">
      <c r="A165" s="205">
        <v>59</v>
      </c>
      <c r="B165" s="217" t="s">
        <v>102</v>
      </c>
      <c r="C165" s="217" t="s">
        <v>102</v>
      </c>
      <c r="D165" s="216" t="s">
        <v>102</v>
      </c>
      <c r="E165" s="213" t="s">
        <v>102</v>
      </c>
      <c r="F165" s="213" t="s">
        <v>102</v>
      </c>
      <c r="G165" s="213" t="s">
        <v>102</v>
      </c>
      <c r="H165" s="213" t="s">
        <v>102</v>
      </c>
      <c r="I165" s="213" t="s">
        <v>102</v>
      </c>
      <c r="J165" s="213" t="s">
        <v>102</v>
      </c>
      <c r="K165" s="213" t="s">
        <v>102</v>
      </c>
      <c r="L165" s="213" t="s">
        <v>102</v>
      </c>
      <c r="M165" s="213" t="s">
        <v>102</v>
      </c>
      <c r="N165" s="213" t="s">
        <v>102</v>
      </c>
      <c r="O165" s="213" t="s">
        <v>102</v>
      </c>
      <c r="P165" s="213" t="s">
        <v>102</v>
      </c>
      <c r="Q165" s="213" t="s">
        <v>102</v>
      </c>
      <c r="R165" s="213" t="s">
        <v>102</v>
      </c>
      <c r="S165" s="213" t="s">
        <v>102</v>
      </c>
      <c r="T165" s="213" t="s">
        <v>102</v>
      </c>
      <c r="U165" s="213" t="s">
        <v>102</v>
      </c>
      <c r="V165" s="213" t="s">
        <v>102</v>
      </c>
      <c r="W165" s="213" t="s">
        <v>102</v>
      </c>
      <c r="X165" s="213" t="s">
        <v>102</v>
      </c>
      <c r="Y165" s="213" t="s">
        <v>102</v>
      </c>
      <c r="Z165" s="213" t="s">
        <v>102</v>
      </c>
      <c r="AA165" s="213" t="s">
        <v>102</v>
      </c>
      <c r="AB165" s="213" t="s">
        <v>102</v>
      </c>
      <c r="AC165" s="213" t="s">
        <v>102</v>
      </c>
      <c r="AD165" s="213" t="s">
        <v>102</v>
      </c>
      <c r="AE165" s="213" t="s">
        <v>102</v>
      </c>
      <c r="AF165" s="213" t="s">
        <v>102</v>
      </c>
      <c r="AG165" s="213" t="s">
        <v>102</v>
      </c>
      <c r="AH165" s="213" t="s">
        <v>102</v>
      </c>
      <c r="AI165" s="213" t="s">
        <v>102</v>
      </c>
      <c r="AJ165" s="213" t="s">
        <v>102</v>
      </c>
      <c r="AK165" s="213" t="s">
        <v>102</v>
      </c>
      <c r="AL165" s="213" t="s">
        <v>102</v>
      </c>
      <c r="AM165" s="213" t="s">
        <v>102</v>
      </c>
      <c r="AN165" s="213" t="s">
        <v>102</v>
      </c>
      <c r="AO165" s="213" t="s">
        <v>102</v>
      </c>
      <c r="AP165" s="213" t="str">
        <f t="shared" si="25"/>
        <v/>
      </c>
      <c r="AQ165" s="213" t="str">
        <f t="shared" si="26"/>
        <v/>
      </c>
      <c r="AR165" s="213" t="str">
        <f t="shared" si="27"/>
        <v/>
      </c>
      <c r="AS165" s="213" t="s">
        <v>102</v>
      </c>
      <c r="AT165" s="215" t="s">
        <v>102</v>
      </c>
      <c r="AU165" s="213" t="s">
        <v>102</v>
      </c>
      <c r="AV165" s="213" t="s">
        <v>102</v>
      </c>
      <c r="AW165" s="213" t="s">
        <v>102</v>
      </c>
      <c r="AX165" s="213" t="s">
        <v>102</v>
      </c>
      <c r="AY165" s="213" t="s">
        <v>102</v>
      </c>
      <c r="AZ165" s="214" t="str">
        <f t="shared" si="28"/>
        <v/>
      </c>
      <c r="BA165" s="214" t="s">
        <v>102</v>
      </c>
      <c r="BB165" s="213" t="s">
        <v>102</v>
      </c>
      <c r="BC165" s="215" t="str">
        <f t="shared" si="29"/>
        <v/>
      </c>
      <c r="BD165" s="215" t="s">
        <v>102</v>
      </c>
      <c r="BE165" s="214" t="s">
        <v>102</v>
      </c>
      <c r="BF165" s="213" t="s">
        <v>102</v>
      </c>
      <c r="BG165" s="213" t="str">
        <f t="shared" si="30"/>
        <v/>
      </c>
    </row>
    <row r="166" spans="1:59">
      <c r="A166" s="205">
        <v>59</v>
      </c>
      <c r="B166" s="217" t="s">
        <v>102</v>
      </c>
      <c r="C166" s="217" t="s">
        <v>102</v>
      </c>
      <c r="D166" s="216" t="s">
        <v>102</v>
      </c>
      <c r="E166" s="213" t="s">
        <v>102</v>
      </c>
      <c r="F166" s="213" t="s">
        <v>102</v>
      </c>
      <c r="G166" s="213" t="s">
        <v>102</v>
      </c>
      <c r="H166" s="213" t="s">
        <v>102</v>
      </c>
      <c r="I166" s="213" t="s">
        <v>102</v>
      </c>
      <c r="J166" s="213" t="s">
        <v>102</v>
      </c>
      <c r="K166" s="213" t="s">
        <v>102</v>
      </c>
      <c r="L166" s="213" t="s">
        <v>102</v>
      </c>
      <c r="M166" s="213" t="s">
        <v>102</v>
      </c>
      <c r="N166" s="213" t="s">
        <v>102</v>
      </c>
      <c r="O166" s="213" t="s">
        <v>102</v>
      </c>
      <c r="P166" s="213" t="s">
        <v>102</v>
      </c>
      <c r="Q166" s="213" t="s">
        <v>102</v>
      </c>
      <c r="R166" s="213" t="s">
        <v>102</v>
      </c>
      <c r="S166" s="213" t="s">
        <v>102</v>
      </c>
      <c r="T166" s="213" t="s">
        <v>102</v>
      </c>
      <c r="U166" s="213" t="s">
        <v>102</v>
      </c>
      <c r="V166" s="213" t="s">
        <v>102</v>
      </c>
      <c r="W166" s="213" t="s">
        <v>102</v>
      </c>
      <c r="X166" s="213" t="s">
        <v>102</v>
      </c>
      <c r="Y166" s="213" t="s">
        <v>102</v>
      </c>
      <c r="Z166" s="213" t="s">
        <v>102</v>
      </c>
      <c r="AA166" s="213" t="s">
        <v>102</v>
      </c>
      <c r="AB166" s="213" t="s">
        <v>102</v>
      </c>
      <c r="AC166" s="213" t="s">
        <v>102</v>
      </c>
      <c r="AD166" s="213" t="s">
        <v>102</v>
      </c>
      <c r="AE166" s="213" t="s">
        <v>102</v>
      </c>
      <c r="AF166" s="213" t="s">
        <v>102</v>
      </c>
      <c r="AG166" s="213" t="s">
        <v>102</v>
      </c>
      <c r="AH166" s="213" t="s">
        <v>102</v>
      </c>
      <c r="AI166" s="213" t="s">
        <v>102</v>
      </c>
      <c r="AJ166" s="213" t="s">
        <v>102</v>
      </c>
      <c r="AK166" s="213" t="s">
        <v>102</v>
      </c>
      <c r="AL166" s="213" t="s">
        <v>102</v>
      </c>
      <c r="AM166" s="213" t="s">
        <v>102</v>
      </c>
      <c r="AN166" s="213" t="s">
        <v>102</v>
      </c>
      <c r="AO166" s="213" t="s">
        <v>102</v>
      </c>
      <c r="AP166" s="213" t="str">
        <f t="shared" si="25"/>
        <v/>
      </c>
      <c r="AQ166" s="213" t="str">
        <f t="shared" si="26"/>
        <v/>
      </c>
      <c r="AR166" s="213" t="str">
        <f t="shared" si="27"/>
        <v/>
      </c>
      <c r="AS166" s="213" t="s">
        <v>102</v>
      </c>
      <c r="AT166" s="215" t="s">
        <v>102</v>
      </c>
      <c r="AU166" s="213" t="s">
        <v>102</v>
      </c>
      <c r="AV166" s="213" t="s">
        <v>102</v>
      </c>
      <c r="AW166" s="213" t="s">
        <v>102</v>
      </c>
      <c r="AX166" s="213" t="s">
        <v>102</v>
      </c>
      <c r="AY166" s="213" t="s">
        <v>102</v>
      </c>
      <c r="AZ166" s="214" t="str">
        <f t="shared" si="28"/>
        <v/>
      </c>
      <c r="BA166" s="214" t="s">
        <v>102</v>
      </c>
      <c r="BB166" s="213" t="s">
        <v>102</v>
      </c>
      <c r="BC166" s="215" t="str">
        <f t="shared" si="29"/>
        <v/>
      </c>
      <c r="BD166" s="215" t="s">
        <v>102</v>
      </c>
      <c r="BE166" s="214" t="s">
        <v>102</v>
      </c>
      <c r="BF166" s="213" t="s">
        <v>102</v>
      </c>
      <c r="BG166" s="213" t="str">
        <f t="shared" si="30"/>
        <v/>
      </c>
    </row>
    <row r="167" spans="1:59">
      <c r="A167" s="205">
        <v>59</v>
      </c>
      <c r="B167" s="217" t="s">
        <v>102</v>
      </c>
      <c r="C167" s="217" t="s">
        <v>102</v>
      </c>
      <c r="D167" s="216" t="s">
        <v>102</v>
      </c>
      <c r="E167" s="213" t="s">
        <v>102</v>
      </c>
      <c r="F167" s="213" t="s">
        <v>102</v>
      </c>
      <c r="G167" s="213" t="s">
        <v>102</v>
      </c>
      <c r="H167" s="213" t="s">
        <v>102</v>
      </c>
      <c r="I167" s="213" t="s">
        <v>102</v>
      </c>
      <c r="J167" s="213" t="s">
        <v>102</v>
      </c>
      <c r="K167" s="213" t="s">
        <v>102</v>
      </c>
      <c r="L167" s="213" t="s">
        <v>102</v>
      </c>
      <c r="M167" s="213" t="s">
        <v>102</v>
      </c>
      <c r="N167" s="213" t="s">
        <v>102</v>
      </c>
      <c r="O167" s="213" t="s">
        <v>102</v>
      </c>
      <c r="P167" s="213" t="s">
        <v>102</v>
      </c>
      <c r="Q167" s="213" t="s">
        <v>102</v>
      </c>
      <c r="R167" s="213" t="s">
        <v>102</v>
      </c>
      <c r="S167" s="213" t="s">
        <v>102</v>
      </c>
      <c r="T167" s="213" t="s">
        <v>102</v>
      </c>
      <c r="U167" s="213" t="s">
        <v>102</v>
      </c>
      <c r="V167" s="213" t="s">
        <v>102</v>
      </c>
      <c r="W167" s="213" t="s">
        <v>102</v>
      </c>
      <c r="X167" s="213" t="s">
        <v>102</v>
      </c>
      <c r="Y167" s="213" t="s">
        <v>102</v>
      </c>
      <c r="Z167" s="213" t="s">
        <v>102</v>
      </c>
      <c r="AA167" s="213" t="s">
        <v>102</v>
      </c>
      <c r="AB167" s="213" t="s">
        <v>102</v>
      </c>
      <c r="AC167" s="213" t="s">
        <v>102</v>
      </c>
      <c r="AD167" s="213" t="s">
        <v>102</v>
      </c>
      <c r="AE167" s="213" t="s">
        <v>102</v>
      </c>
      <c r="AF167" s="213" t="s">
        <v>102</v>
      </c>
      <c r="AG167" s="213" t="s">
        <v>102</v>
      </c>
      <c r="AH167" s="213" t="s">
        <v>102</v>
      </c>
      <c r="AI167" s="213" t="s">
        <v>102</v>
      </c>
      <c r="AJ167" s="213" t="s">
        <v>102</v>
      </c>
      <c r="AK167" s="213" t="s">
        <v>102</v>
      </c>
      <c r="AL167" s="213" t="s">
        <v>102</v>
      </c>
      <c r="AM167" s="213" t="s">
        <v>102</v>
      </c>
      <c r="AN167" s="213" t="s">
        <v>102</v>
      </c>
      <c r="AO167" s="213" t="s">
        <v>102</v>
      </c>
      <c r="AP167" s="213" t="str">
        <f t="shared" si="25"/>
        <v/>
      </c>
      <c r="AQ167" s="213" t="str">
        <f t="shared" si="26"/>
        <v/>
      </c>
      <c r="AR167" s="213" t="str">
        <f t="shared" si="27"/>
        <v/>
      </c>
      <c r="AS167" s="213" t="s">
        <v>102</v>
      </c>
      <c r="AT167" s="215" t="s">
        <v>102</v>
      </c>
      <c r="AU167" s="213" t="s">
        <v>102</v>
      </c>
      <c r="AV167" s="213" t="s">
        <v>102</v>
      </c>
      <c r="AW167" s="213" t="s">
        <v>102</v>
      </c>
      <c r="AX167" s="213" t="s">
        <v>102</v>
      </c>
      <c r="AY167" s="213" t="s">
        <v>102</v>
      </c>
      <c r="AZ167" s="214" t="str">
        <f t="shared" si="28"/>
        <v/>
      </c>
      <c r="BA167" s="214" t="s">
        <v>102</v>
      </c>
      <c r="BB167" s="213" t="s">
        <v>102</v>
      </c>
      <c r="BC167" s="215" t="str">
        <f t="shared" si="29"/>
        <v/>
      </c>
      <c r="BD167" s="215" t="s">
        <v>102</v>
      </c>
      <c r="BE167" s="214" t="s">
        <v>102</v>
      </c>
      <c r="BF167" s="213" t="s">
        <v>102</v>
      </c>
      <c r="BG167" s="213" t="str">
        <f t="shared" si="30"/>
        <v/>
      </c>
    </row>
    <row r="168" spans="1:59">
      <c r="A168" s="205">
        <v>59</v>
      </c>
      <c r="B168" s="217" t="s">
        <v>102</v>
      </c>
      <c r="C168" s="217" t="s">
        <v>102</v>
      </c>
      <c r="D168" s="216" t="s">
        <v>102</v>
      </c>
      <c r="E168" s="213" t="s">
        <v>102</v>
      </c>
      <c r="F168" s="213" t="s">
        <v>102</v>
      </c>
      <c r="G168" s="213" t="s">
        <v>102</v>
      </c>
      <c r="H168" s="213" t="s">
        <v>102</v>
      </c>
      <c r="I168" s="213" t="s">
        <v>102</v>
      </c>
      <c r="J168" s="213" t="s">
        <v>102</v>
      </c>
      <c r="K168" s="213" t="s">
        <v>102</v>
      </c>
      <c r="L168" s="213" t="s">
        <v>102</v>
      </c>
      <c r="M168" s="213" t="s">
        <v>102</v>
      </c>
      <c r="N168" s="213" t="s">
        <v>102</v>
      </c>
      <c r="O168" s="213" t="s">
        <v>102</v>
      </c>
      <c r="P168" s="213" t="s">
        <v>102</v>
      </c>
      <c r="Q168" s="213" t="s">
        <v>102</v>
      </c>
      <c r="R168" s="213" t="s">
        <v>102</v>
      </c>
      <c r="S168" s="213" t="s">
        <v>102</v>
      </c>
      <c r="T168" s="213" t="s">
        <v>102</v>
      </c>
      <c r="U168" s="213" t="s">
        <v>102</v>
      </c>
      <c r="V168" s="213" t="s">
        <v>102</v>
      </c>
      <c r="W168" s="213" t="s">
        <v>102</v>
      </c>
      <c r="X168" s="213" t="s">
        <v>102</v>
      </c>
      <c r="Y168" s="213" t="s">
        <v>102</v>
      </c>
      <c r="Z168" s="213" t="s">
        <v>102</v>
      </c>
      <c r="AA168" s="213" t="s">
        <v>102</v>
      </c>
      <c r="AB168" s="213" t="s">
        <v>102</v>
      </c>
      <c r="AC168" s="213" t="s">
        <v>102</v>
      </c>
      <c r="AD168" s="213" t="s">
        <v>102</v>
      </c>
      <c r="AE168" s="213" t="s">
        <v>102</v>
      </c>
      <c r="AF168" s="213" t="s">
        <v>102</v>
      </c>
      <c r="AG168" s="213" t="s">
        <v>102</v>
      </c>
      <c r="AH168" s="213" t="s">
        <v>102</v>
      </c>
      <c r="AI168" s="213" t="s">
        <v>102</v>
      </c>
      <c r="AJ168" s="213" t="s">
        <v>102</v>
      </c>
      <c r="AK168" s="213" t="s">
        <v>102</v>
      </c>
      <c r="AL168" s="213" t="s">
        <v>102</v>
      </c>
      <c r="AM168" s="213" t="s">
        <v>102</v>
      </c>
      <c r="AN168" s="213" t="s">
        <v>102</v>
      </c>
      <c r="AO168" s="213" t="s">
        <v>102</v>
      </c>
      <c r="AP168" s="213" t="str">
        <f t="shared" si="25"/>
        <v/>
      </c>
      <c r="AQ168" s="213" t="str">
        <f t="shared" si="26"/>
        <v/>
      </c>
      <c r="AR168" s="213" t="str">
        <f t="shared" si="27"/>
        <v/>
      </c>
      <c r="AS168" s="213" t="s">
        <v>102</v>
      </c>
      <c r="AT168" s="215" t="s">
        <v>102</v>
      </c>
      <c r="AU168" s="213" t="s">
        <v>102</v>
      </c>
      <c r="AV168" s="213" t="s">
        <v>102</v>
      </c>
      <c r="AW168" s="213" t="s">
        <v>102</v>
      </c>
      <c r="AX168" s="213" t="s">
        <v>102</v>
      </c>
      <c r="AY168" s="213" t="s">
        <v>102</v>
      </c>
      <c r="AZ168" s="214" t="str">
        <f t="shared" si="28"/>
        <v/>
      </c>
      <c r="BA168" s="214" t="s">
        <v>102</v>
      </c>
      <c r="BB168" s="213" t="s">
        <v>102</v>
      </c>
      <c r="BC168" s="215" t="str">
        <f t="shared" si="29"/>
        <v/>
      </c>
      <c r="BD168" s="215" t="s">
        <v>102</v>
      </c>
      <c r="BE168" s="214" t="s">
        <v>102</v>
      </c>
      <c r="BF168" s="213" t="s">
        <v>102</v>
      </c>
      <c r="BG168" s="213" t="str">
        <f t="shared" si="30"/>
        <v/>
      </c>
    </row>
    <row r="169" spans="1:59">
      <c r="A169" s="205">
        <v>59</v>
      </c>
      <c r="B169" s="217" t="s">
        <v>102</v>
      </c>
      <c r="C169" s="217" t="s">
        <v>102</v>
      </c>
      <c r="D169" s="216" t="s">
        <v>102</v>
      </c>
      <c r="E169" s="213" t="s">
        <v>102</v>
      </c>
      <c r="F169" s="213" t="s">
        <v>102</v>
      </c>
      <c r="G169" s="213" t="s">
        <v>102</v>
      </c>
      <c r="H169" s="213" t="s">
        <v>102</v>
      </c>
      <c r="I169" s="213" t="s">
        <v>102</v>
      </c>
      <c r="J169" s="213" t="s">
        <v>102</v>
      </c>
      <c r="K169" s="213" t="s">
        <v>102</v>
      </c>
      <c r="L169" s="213" t="s">
        <v>102</v>
      </c>
      <c r="M169" s="213" t="s">
        <v>102</v>
      </c>
      <c r="N169" s="213" t="s">
        <v>102</v>
      </c>
      <c r="O169" s="213" t="s">
        <v>102</v>
      </c>
      <c r="P169" s="213" t="s">
        <v>102</v>
      </c>
      <c r="Q169" s="213" t="s">
        <v>102</v>
      </c>
      <c r="R169" s="213" t="s">
        <v>102</v>
      </c>
      <c r="S169" s="213" t="s">
        <v>102</v>
      </c>
      <c r="T169" s="213" t="s">
        <v>102</v>
      </c>
      <c r="U169" s="213" t="s">
        <v>102</v>
      </c>
      <c r="V169" s="213" t="s">
        <v>102</v>
      </c>
      <c r="W169" s="213" t="s">
        <v>102</v>
      </c>
      <c r="X169" s="213" t="s">
        <v>102</v>
      </c>
      <c r="Y169" s="213" t="s">
        <v>102</v>
      </c>
      <c r="Z169" s="213" t="s">
        <v>102</v>
      </c>
      <c r="AA169" s="213" t="s">
        <v>102</v>
      </c>
      <c r="AB169" s="213" t="s">
        <v>102</v>
      </c>
      <c r="AC169" s="213" t="s">
        <v>102</v>
      </c>
      <c r="AD169" s="213" t="s">
        <v>102</v>
      </c>
      <c r="AE169" s="213" t="s">
        <v>102</v>
      </c>
      <c r="AF169" s="213" t="s">
        <v>102</v>
      </c>
      <c r="AG169" s="213" t="s">
        <v>102</v>
      </c>
      <c r="AH169" s="213" t="s">
        <v>102</v>
      </c>
      <c r="AI169" s="213" t="s">
        <v>102</v>
      </c>
      <c r="AJ169" s="213" t="s">
        <v>102</v>
      </c>
      <c r="AK169" s="213" t="s">
        <v>102</v>
      </c>
      <c r="AL169" s="213" t="s">
        <v>102</v>
      </c>
      <c r="AM169" s="213" t="s">
        <v>102</v>
      </c>
      <c r="AN169" s="213" t="s">
        <v>102</v>
      </c>
      <c r="AO169" s="213" t="s">
        <v>102</v>
      </c>
      <c r="AP169" s="213" t="str">
        <f t="shared" si="25"/>
        <v/>
      </c>
      <c r="AQ169" s="213" t="str">
        <f t="shared" si="26"/>
        <v/>
      </c>
      <c r="AR169" s="213" t="str">
        <f t="shared" si="27"/>
        <v/>
      </c>
      <c r="AS169" s="213" t="s">
        <v>102</v>
      </c>
      <c r="AT169" s="215" t="s">
        <v>102</v>
      </c>
      <c r="AU169" s="213" t="s">
        <v>102</v>
      </c>
      <c r="AV169" s="213" t="s">
        <v>102</v>
      </c>
      <c r="AW169" s="213" t="s">
        <v>102</v>
      </c>
      <c r="AX169" s="213" t="s">
        <v>102</v>
      </c>
      <c r="AY169" s="213" t="s">
        <v>102</v>
      </c>
      <c r="AZ169" s="214" t="str">
        <f t="shared" si="28"/>
        <v/>
      </c>
      <c r="BA169" s="214" t="s">
        <v>102</v>
      </c>
      <c r="BB169" s="213" t="s">
        <v>102</v>
      </c>
      <c r="BC169" s="215" t="str">
        <f t="shared" si="29"/>
        <v/>
      </c>
      <c r="BD169" s="215" t="s">
        <v>102</v>
      </c>
      <c r="BE169" s="214" t="s">
        <v>102</v>
      </c>
      <c r="BF169" s="213" t="s">
        <v>102</v>
      </c>
      <c r="BG169" s="213" t="str">
        <f t="shared" si="30"/>
        <v/>
      </c>
    </row>
    <row r="170" spans="1:59">
      <c r="A170" s="205">
        <v>59</v>
      </c>
      <c r="B170" s="217" t="s">
        <v>102</v>
      </c>
      <c r="C170" s="217" t="s">
        <v>102</v>
      </c>
      <c r="D170" s="216" t="s">
        <v>102</v>
      </c>
      <c r="E170" s="213" t="s">
        <v>102</v>
      </c>
      <c r="F170" s="213" t="s">
        <v>102</v>
      </c>
      <c r="G170" s="213" t="s">
        <v>102</v>
      </c>
      <c r="H170" s="213" t="s">
        <v>102</v>
      </c>
      <c r="I170" s="213" t="s">
        <v>102</v>
      </c>
      <c r="J170" s="213" t="s">
        <v>102</v>
      </c>
      <c r="K170" s="213" t="s">
        <v>102</v>
      </c>
      <c r="L170" s="213" t="s">
        <v>102</v>
      </c>
      <c r="M170" s="213" t="s">
        <v>102</v>
      </c>
      <c r="N170" s="213" t="s">
        <v>102</v>
      </c>
      <c r="O170" s="213" t="s">
        <v>102</v>
      </c>
      <c r="P170" s="213" t="s">
        <v>102</v>
      </c>
      <c r="Q170" s="213" t="s">
        <v>102</v>
      </c>
      <c r="R170" s="213" t="s">
        <v>102</v>
      </c>
      <c r="S170" s="213" t="s">
        <v>102</v>
      </c>
      <c r="T170" s="213" t="s">
        <v>102</v>
      </c>
      <c r="U170" s="213" t="s">
        <v>102</v>
      </c>
      <c r="V170" s="213" t="s">
        <v>102</v>
      </c>
      <c r="W170" s="213" t="s">
        <v>102</v>
      </c>
      <c r="X170" s="213" t="s">
        <v>102</v>
      </c>
      <c r="Y170" s="213" t="s">
        <v>102</v>
      </c>
      <c r="Z170" s="213" t="s">
        <v>102</v>
      </c>
      <c r="AA170" s="213" t="s">
        <v>102</v>
      </c>
      <c r="AB170" s="213" t="s">
        <v>102</v>
      </c>
      <c r="AC170" s="213" t="s">
        <v>102</v>
      </c>
      <c r="AD170" s="213" t="s">
        <v>102</v>
      </c>
      <c r="AE170" s="213" t="s">
        <v>102</v>
      </c>
      <c r="AF170" s="213" t="s">
        <v>102</v>
      </c>
      <c r="AG170" s="213" t="s">
        <v>102</v>
      </c>
      <c r="AH170" s="213" t="s">
        <v>102</v>
      </c>
      <c r="AI170" s="213" t="s">
        <v>102</v>
      </c>
      <c r="AJ170" s="213" t="s">
        <v>102</v>
      </c>
      <c r="AK170" s="213" t="s">
        <v>102</v>
      </c>
      <c r="AL170" s="213" t="s">
        <v>102</v>
      </c>
      <c r="AM170" s="213" t="s">
        <v>102</v>
      </c>
      <c r="AN170" s="213" t="s">
        <v>102</v>
      </c>
      <c r="AO170" s="213" t="s">
        <v>102</v>
      </c>
      <c r="AP170" s="213" t="str">
        <f t="shared" si="25"/>
        <v/>
      </c>
      <c r="AQ170" s="213" t="str">
        <f t="shared" si="26"/>
        <v/>
      </c>
      <c r="AR170" s="213" t="str">
        <f t="shared" si="27"/>
        <v/>
      </c>
      <c r="AS170" s="213" t="s">
        <v>102</v>
      </c>
      <c r="AT170" s="215" t="s">
        <v>102</v>
      </c>
      <c r="AU170" s="213" t="s">
        <v>102</v>
      </c>
      <c r="AV170" s="213" t="s">
        <v>102</v>
      </c>
      <c r="AW170" s="213" t="s">
        <v>102</v>
      </c>
      <c r="AX170" s="213" t="s">
        <v>102</v>
      </c>
      <c r="AY170" s="213" t="s">
        <v>102</v>
      </c>
      <c r="AZ170" s="214" t="str">
        <f t="shared" si="28"/>
        <v/>
      </c>
      <c r="BA170" s="214" t="s">
        <v>102</v>
      </c>
      <c r="BB170" s="213" t="s">
        <v>102</v>
      </c>
      <c r="BC170" s="215" t="str">
        <f t="shared" si="29"/>
        <v/>
      </c>
      <c r="BD170" s="215" t="s">
        <v>102</v>
      </c>
      <c r="BE170" s="214" t="s">
        <v>102</v>
      </c>
      <c r="BF170" s="213" t="s">
        <v>102</v>
      </c>
      <c r="BG170" s="213" t="str">
        <f t="shared" si="30"/>
        <v/>
      </c>
    </row>
    <row r="171" spans="1:59">
      <c r="A171" s="205">
        <v>59</v>
      </c>
      <c r="B171" s="217" t="s">
        <v>102</v>
      </c>
      <c r="C171" s="217" t="s">
        <v>102</v>
      </c>
      <c r="D171" s="216" t="s">
        <v>102</v>
      </c>
      <c r="E171" s="213" t="s">
        <v>102</v>
      </c>
      <c r="F171" s="213" t="s">
        <v>102</v>
      </c>
      <c r="G171" s="213" t="s">
        <v>102</v>
      </c>
      <c r="H171" s="213" t="s">
        <v>102</v>
      </c>
      <c r="I171" s="213" t="s">
        <v>102</v>
      </c>
      <c r="J171" s="213" t="s">
        <v>102</v>
      </c>
      <c r="K171" s="213" t="s">
        <v>102</v>
      </c>
      <c r="L171" s="213" t="s">
        <v>102</v>
      </c>
      <c r="M171" s="213" t="s">
        <v>102</v>
      </c>
      <c r="N171" s="213" t="s">
        <v>102</v>
      </c>
      <c r="O171" s="213" t="s">
        <v>102</v>
      </c>
      <c r="P171" s="213" t="s">
        <v>102</v>
      </c>
      <c r="Q171" s="213" t="s">
        <v>102</v>
      </c>
      <c r="R171" s="213" t="s">
        <v>102</v>
      </c>
      <c r="S171" s="213" t="s">
        <v>102</v>
      </c>
      <c r="T171" s="213" t="s">
        <v>102</v>
      </c>
      <c r="U171" s="213" t="s">
        <v>102</v>
      </c>
      <c r="V171" s="213" t="s">
        <v>102</v>
      </c>
      <c r="W171" s="213" t="s">
        <v>102</v>
      </c>
      <c r="X171" s="213" t="s">
        <v>102</v>
      </c>
      <c r="Y171" s="213" t="s">
        <v>102</v>
      </c>
      <c r="Z171" s="213" t="s">
        <v>102</v>
      </c>
      <c r="AA171" s="213" t="s">
        <v>102</v>
      </c>
      <c r="AB171" s="213" t="s">
        <v>102</v>
      </c>
      <c r="AC171" s="213" t="s">
        <v>102</v>
      </c>
      <c r="AD171" s="213" t="s">
        <v>102</v>
      </c>
      <c r="AE171" s="213" t="s">
        <v>102</v>
      </c>
      <c r="AF171" s="213" t="s">
        <v>102</v>
      </c>
      <c r="AG171" s="213" t="s">
        <v>102</v>
      </c>
      <c r="AH171" s="213" t="s">
        <v>102</v>
      </c>
      <c r="AI171" s="213" t="s">
        <v>102</v>
      </c>
      <c r="AJ171" s="213" t="s">
        <v>102</v>
      </c>
      <c r="AK171" s="213" t="s">
        <v>102</v>
      </c>
      <c r="AL171" s="213" t="s">
        <v>102</v>
      </c>
      <c r="AM171" s="213" t="s">
        <v>102</v>
      </c>
      <c r="AN171" s="213" t="s">
        <v>102</v>
      </c>
      <c r="AO171" s="213" t="s">
        <v>102</v>
      </c>
      <c r="AP171" s="213" t="str">
        <f t="shared" si="25"/>
        <v/>
      </c>
      <c r="AQ171" s="213" t="str">
        <f t="shared" si="26"/>
        <v/>
      </c>
      <c r="AR171" s="213" t="str">
        <f t="shared" si="27"/>
        <v/>
      </c>
      <c r="AS171" s="213" t="s">
        <v>102</v>
      </c>
      <c r="AT171" s="215" t="s">
        <v>102</v>
      </c>
      <c r="AU171" s="213" t="s">
        <v>102</v>
      </c>
      <c r="AV171" s="213" t="s">
        <v>102</v>
      </c>
      <c r="AW171" s="213" t="s">
        <v>102</v>
      </c>
      <c r="AX171" s="213" t="s">
        <v>102</v>
      </c>
      <c r="AY171" s="213" t="s">
        <v>102</v>
      </c>
      <c r="AZ171" s="214" t="str">
        <f t="shared" si="28"/>
        <v/>
      </c>
      <c r="BA171" s="214" t="s">
        <v>102</v>
      </c>
      <c r="BB171" s="213" t="s">
        <v>102</v>
      </c>
      <c r="BC171" s="215" t="str">
        <f t="shared" si="29"/>
        <v/>
      </c>
      <c r="BD171" s="215" t="s">
        <v>102</v>
      </c>
      <c r="BE171" s="214" t="s">
        <v>102</v>
      </c>
      <c r="BF171" s="213" t="s">
        <v>102</v>
      </c>
      <c r="BG171" s="213" t="str">
        <f t="shared" si="30"/>
        <v/>
      </c>
    </row>
    <row r="172" spans="1:59">
      <c r="A172" s="205">
        <v>59</v>
      </c>
      <c r="B172" s="217" t="s">
        <v>102</v>
      </c>
      <c r="C172" s="217" t="s">
        <v>102</v>
      </c>
      <c r="D172" s="216" t="s">
        <v>102</v>
      </c>
      <c r="E172" s="213" t="s">
        <v>102</v>
      </c>
      <c r="F172" s="213" t="s">
        <v>102</v>
      </c>
      <c r="G172" s="213" t="s">
        <v>102</v>
      </c>
      <c r="H172" s="213" t="s">
        <v>102</v>
      </c>
      <c r="I172" s="213" t="s">
        <v>102</v>
      </c>
      <c r="J172" s="213" t="s">
        <v>102</v>
      </c>
      <c r="K172" s="213" t="s">
        <v>102</v>
      </c>
      <c r="L172" s="213" t="s">
        <v>102</v>
      </c>
      <c r="M172" s="213" t="s">
        <v>102</v>
      </c>
      <c r="N172" s="213" t="s">
        <v>102</v>
      </c>
      <c r="O172" s="213" t="s">
        <v>102</v>
      </c>
      <c r="P172" s="213" t="s">
        <v>102</v>
      </c>
      <c r="Q172" s="213" t="s">
        <v>102</v>
      </c>
      <c r="R172" s="213" t="s">
        <v>102</v>
      </c>
      <c r="S172" s="213" t="s">
        <v>102</v>
      </c>
      <c r="T172" s="213" t="s">
        <v>102</v>
      </c>
      <c r="U172" s="213" t="s">
        <v>102</v>
      </c>
      <c r="V172" s="213" t="s">
        <v>102</v>
      </c>
      <c r="W172" s="213" t="s">
        <v>102</v>
      </c>
      <c r="X172" s="213" t="s">
        <v>102</v>
      </c>
      <c r="Y172" s="213" t="s">
        <v>102</v>
      </c>
      <c r="Z172" s="213" t="s">
        <v>102</v>
      </c>
      <c r="AA172" s="213" t="s">
        <v>102</v>
      </c>
      <c r="AB172" s="213" t="s">
        <v>102</v>
      </c>
      <c r="AC172" s="213" t="s">
        <v>102</v>
      </c>
      <c r="AD172" s="213" t="s">
        <v>102</v>
      </c>
      <c r="AE172" s="213" t="s">
        <v>102</v>
      </c>
      <c r="AF172" s="213" t="s">
        <v>102</v>
      </c>
      <c r="AG172" s="213" t="s">
        <v>102</v>
      </c>
      <c r="AH172" s="213" t="s">
        <v>102</v>
      </c>
      <c r="AI172" s="213" t="s">
        <v>102</v>
      </c>
      <c r="AJ172" s="213" t="s">
        <v>102</v>
      </c>
      <c r="AK172" s="213" t="s">
        <v>102</v>
      </c>
      <c r="AL172" s="213" t="s">
        <v>102</v>
      </c>
      <c r="AM172" s="213" t="s">
        <v>102</v>
      </c>
      <c r="AN172" s="213" t="s">
        <v>102</v>
      </c>
      <c r="AO172" s="213" t="s">
        <v>102</v>
      </c>
      <c r="AP172" s="213" t="str">
        <f t="shared" si="25"/>
        <v/>
      </c>
      <c r="AQ172" s="213" t="str">
        <f t="shared" si="26"/>
        <v/>
      </c>
      <c r="AR172" s="213" t="str">
        <f t="shared" si="27"/>
        <v/>
      </c>
      <c r="AS172" s="213" t="s">
        <v>102</v>
      </c>
      <c r="AT172" s="215" t="s">
        <v>102</v>
      </c>
      <c r="AU172" s="213" t="s">
        <v>102</v>
      </c>
      <c r="AV172" s="213" t="s">
        <v>102</v>
      </c>
      <c r="AW172" s="213" t="s">
        <v>102</v>
      </c>
      <c r="AX172" s="213" t="s">
        <v>102</v>
      </c>
      <c r="AY172" s="213" t="s">
        <v>102</v>
      </c>
      <c r="AZ172" s="214" t="str">
        <f t="shared" si="28"/>
        <v/>
      </c>
      <c r="BA172" s="214" t="s">
        <v>102</v>
      </c>
      <c r="BB172" s="213" t="s">
        <v>102</v>
      </c>
      <c r="BC172" s="215" t="str">
        <f t="shared" si="29"/>
        <v/>
      </c>
      <c r="BD172" s="215" t="s">
        <v>102</v>
      </c>
      <c r="BE172" s="214" t="s">
        <v>102</v>
      </c>
      <c r="BF172" s="213" t="s">
        <v>102</v>
      </c>
      <c r="BG172" s="213" t="str">
        <f t="shared" si="30"/>
        <v/>
      </c>
    </row>
    <row r="173" spans="1:59">
      <c r="A173" s="205">
        <v>59</v>
      </c>
      <c r="B173" s="217" t="s">
        <v>102</v>
      </c>
      <c r="C173" s="217" t="s">
        <v>102</v>
      </c>
      <c r="D173" s="216" t="s">
        <v>102</v>
      </c>
      <c r="E173" s="213" t="s">
        <v>102</v>
      </c>
      <c r="F173" s="213" t="s">
        <v>102</v>
      </c>
      <c r="G173" s="213" t="s">
        <v>102</v>
      </c>
      <c r="H173" s="213" t="s">
        <v>102</v>
      </c>
      <c r="I173" s="213" t="s">
        <v>102</v>
      </c>
      <c r="J173" s="213" t="s">
        <v>102</v>
      </c>
      <c r="K173" s="213" t="s">
        <v>102</v>
      </c>
      <c r="L173" s="213" t="s">
        <v>102</v>
      </c>
      <c r="M173" s="213" t="s">
        <v>102</v>
      </c>
      <c r="N173" s="213" t="s">
        <v>102</v>
      </c>
      <c r="O173" s="213" t="s">
        <v>102</v>
      </c>
      <c r="P173" s="213" t="s">
        <v>102</v>
      </c>
      <c r="Q173" s="213" t="s">
        <v>102</v>
      </c>
      <c r="R173" s="213" t="s">
        <v>102</v>
      </c>
      <c r="S173" s="213" t="s">
        <v>102</v>
      </c>
      <c r="T173" s="213" t="s">
        <v>102</v>
      </c>
      <c r="U173" s="213" t="s">
        <v>102</v>
      </c>
      <c r="V173" s="213" t="s">
        <v>102</v>
      </c>
      <c r="W173" s="213" t="s">
        <v>102</v>
      </c>
      <c r="X173" s="213" t="s">
        <v>102</v>
      </c>
      <c r="Y173" s="213" t="s">
        <v>102</v>
      </c>
      <c r="Z173" s="213" t="s">
        <v>102</v>
      </c>
      <c r="AA173" s="213" t="s">
        <v>102</v>
      </c>
      <c r="AB173" s="213" t="s">
        <v>102</v>
      </c>
      <c r="AC173" s="213" t="s">
        <v>102</v>
      </c>
      <c r="AD173" s="213" t="s">
        <v>102</v>
      </c>
      <c r="AE173" s="213" t="s">
        <v>102</v>
      </c>
      <c r="AF173" s="213" t="s">
        <v>102</v>
      </c>
      <c r="AG173" s="213" t="s">
        <v>102</v>
      </c>
      <c r="AH173" s="213" t="s">
        <v>102</v>
      </c>
      <c r="AI173" s="213" t="s">
        <v>102</v>
      </c>
      <c r="AJ173" s="213" t="s">
        <v>102</v>
      </c>
      <c r="AK173" s="213" t="s">
        <v>102</v>
      </c>
      <c r="AL173" s="213" t="s">
        <v>102</v>
      </c>
      <c r="AM173" s="213" t="s">
        <v>102</v>
      </c>
      <c r="AN173" s="213" t="s">
        <v>102</v>
      </c>
      <c r="AO173" s="213" t="s">
        <v>102</v>
      </c>
      <c r="AP173" s="213" t="str">
        <f t="shared" si="25"/>
        <v/>
      </c>
      <c r="AQ173" s="213" t="str">
        <f t="shared" si="26"/>
        <v/>
      </c>
      <c r="AR173" s="213" t="str">
        <f t="shared" si="27"/>
        <v/>
      </c>
      <c r="AS173" s="213" t="s">
        <v>102</v>
      </c>
      <c r="AT173" s="215" t="s">
        <v>102</v>
      </c>
      <c r="AU173" s="213" t="s">
        <v>102</v>
      </c>
      <c r="AV173" s="213" t="s">
        <v>102</v>
      </c>
      <c r="AW173" s="213" t="s">
        <v>102</v>
      </c>
      <c r="AX173" s="213" t="s">
        <v>102</v>
      </c>
      <c r="AY173" s="213" t="s">
        <v>102</v>
      </c>
      <c r="AZ173" s="214" t="str">
        <f t="shared" si="28"/>
        <v/>
      </c>
      <c r="BA173" s="214" t="s">
        <v>102</v>
      </c>
      <c r="BB173" s="213" t="s">
        <v>102</v>
      </c>
      <c r="BC173" s="215" t="str">
        <f t="shared" si="29"/>
        <v/>
      </c>
      <c r="BD173" s="215" t="s">
        <v>102</v>
      </c>
      <c r="BE173" s="214" t="s">
        <v>102</v>
      </c>
      <c r="BF173" s="213" t="s">
        <v>102</v>
      </c>
      <c r="BG173" s="213" t="str">
        <f t="shared" si="30"/>
        <v/>
      </c>
    </row>
    <row r="174" spans="1:59">
      <c r="A174" s="205">
        <v>59</v>
      </c>
      <c r="B174" s="217" t="s">
        <v>102</v>
      </c>
      <c r="C174" s="217" t="s">
        <v>102</v>
      </c>
      <c r="D174" s="216" t="s">
        <v>102</v>
      </c>
      <c r="E174" s="213" t="s">
        <v>102</v>
      </c>
      <c r="F174" s="213" t="s">
        <v>102</v>
      </c>
      <c r="G174" s="213" t="s">
        <v>102</v>
      </c>
      <c r="H174" s="213" t="s">
        <v>102</v>
      </c>
      <c r="I174" s="213" t="s">
        <v>102</v>
      </c>
      <c r="J174" s="213" t="s">
        <v>102</v>
      </c>
      <c r="K174" s="213" t="s">
        <v>102</v>
      </c>
      <c r="L174" s="213" t="s">
        <v>102</v>
      </c>
      <c r="M174" s="213" t="s">
        <v>102</v>
      </c>
      <c r="N174" s="213" t="s">
        <v>102</v>
      </c>
      <c r="O174" s="213" t="s">
        <v>102</v>
      </c>
      <c r="P174" s="213" t="s">
        <v>102</v>
      </c>
      <c r="Q174" s="213" t="s">
        <v>102</v>
      </c>
      <c r="R174" s="213" t="s">
        <v>102</v>
      </c>
      <c r="S174" s="213" t="s">
        <v>102</v>
      </c>
      <c r="T174" s="213" t="s">
        <v>102</v>
      </c>
      <c r="U174" s="213" t="s">
        <v>102</v>
      </c>
      <c r="V174" s="213" t="s">
        <v>102</v>
      </c>
      <c r="W174" s="213" t="s">
        <v>102</v>
      </c>
      <c r="X174" s="213" t="s">
        <v>102</v>
      </c>
      <c r="Y174" s="213" t="s">
        <v>102</v>
      </c>
      <c r="Z174" s="213" t="s">
        <v>102</v>
      </c>
      <c r="AA174" s="213" t="s">
        <v>102</v>
      </c>
      <c r="AB174" s="213" t="s">
        <v>102</v>
      </c>
      <c r="AC174" s="213" t="s">
        <v>102</v>
      </c>
      <c r="AD174" s="213" t="s">
        <v>102</v>
      </c>
      <c r="AE174" s="213" t="s">
        <v>102</v>
      </c>
      <c r="AF174" s="213" t="s">
        <v>102</v>
      </c>
      <c r="AG174" s="213" t="s">
        <v>102</v>
      </c>
      <c r="AH174" s="213" t="s">
        <v>102</v>
      </c>
      <c r="AI174" s="213" t="s">
        <v>102</v>
      </c>
      <c r="AJ174" s="213" t="s">
        <v>102</v>
      </c>
      <c r="AK174" s="213" t="s">
        <v>102</v>
      </c>
      <c r="AL174" s="213" t="s">
        <v>102</v>
      </c>
      <c r="AM174" s="213" t="s">
        <v>102</v>
      </c>
      <c r="AN174" s="213" t="s">
        <v>102</v>
      </c>
      <c r="AO174" s="213" t="s">
        <v>102</v>
      </c>
      <c r="AP174" s="213" t="str">
        <f t="shared" si="25"/>
        <v/>
      </c>
      <c r="AQ174" s="213" t="str">
        <f t="shared" si="26"/>
        <v/>
      </c>
      <c r="AR174" s="213" t="str">
        <f t="shared" si="27"/>
        <v/>
      </c>
      <c r="AS174" s="213" t="s">
        <v>102</v>
      </c>
      <c r="AT174" s="215" t="s">
        <v>102</v>
      </c>
      <c r="AU174" s="213" t="s">
        <v>102</v>
      </c>
      <c r="AV174" s="213" t="s">
        <v>102</v>
      </c>
      <c r="AW174" s="213" t="s">
        <v>102</v>
      </c>
      <c r="AX174" s="213" t="s">
        <v>102</v>
      </c>
      <c r="AY174" s="213" t="s">
        <v>102</v>
      </c>
      <c r="AZ174" s="214" t="str">
        <f t="shared" si="28"/>
        <v/>
      </c>
      <c r="BA174" s="214" t="s">
        <v>102</v>
      </c>
      <c r="BB174" s="213" t="s">
        <v>102</v>
      </c>
      <c r="BC174" s="215" t="str">
        <f t="shared" si="29"/>
        <v/>
      </c>
      <c r="BD174" s="215" t="s">
        <v>102</v>
      </c>
      <c r="BE174" s="214" t="s">
        <v>102</v>
      </c>
      <c r="BF174" s="213" t="s">
        <v>102</v>
      </c>
      <c r="BG174" s="213" t="str">
        <f t="shared" si="30"/>
        <v/>
      </c>
    </row>
    <row r="175" spans="1:59">
      <c r="A175" s="205">
        <v>59</v>
      </c>
      <c r="B175" s="217" t="s">
        <v>102</v>
      </c>
      <c r="C175" s="217" t="s">
        <v>102</v>
      </c>
      <c r="D175" s="216" t="s">
        <v>102</v>
      </c>
      <c r="E175" s="213" t="s">
        <v>102</v>
      </c>
      <c r="F175" s="213" t="s">
        <v>102</v>
      </c>
      <c r="G175" s="213" t="s">
        <v>102</v>
      </c>
      <c r="H175" s="213" t="s">
        <v>102</v>
      </c>
      <c r="I175" s="213" t="s">
        <v>102</v>
      </c>
      <c r="J175" s="213" t="s">
        <v>102</v>
      </c>
      <c r="K175" s="213" t="s">
        <v>102</v>
      </c>
      <c r="L175" s="213" t="s">
        <v>102</v>
      </c>
      <c r="M175" s="213" t="s">
        <v>102</v>
      </c>
      <c r="N175" s="213" t="s">
        <v>102</v>
      </c>
      <c r="O175" s="213" t="s">
        <v>102</v>
      </c>
      <c r="P175" s="213" t="s">
        <v>102</v>
      </c>
      <c r="Q175" s="213" t="s">
        <v>102</v>
      </c>
      <c r="R175" s="213" t="s">
        <v>102</v>
      </c>
      <c r="S175" s="213" t="s">
        <v>102</v>
      </c>
      <c r="T175" s="213" t="s">
        <v>102</v>
      </c>
      <c r="U175" s="213" t="s">
        <v>102</v>
      </c>
      <c r="V175" s="213" t="s">
        <v>102</v>
      </c>
      <c r="W175" s="213" t="s">
        <v>102</v>
      </c>
      <c r="X175" s="213" t="s">
        <v>102</v>
      </c>
      <c r="Y175" s="213" t="s">
        <v>102</v>
      </c>
      <c r="Z175" s="213" t="s">
        <v>102</v>
      </c>
      <c r="AA175" s="213" t="s">
        <v>102</v>
      </c>
      <c r="AB175" s="213" t="s">
        <v>102</v>
      </c>
      <c r="AC175" s="213" t="s">
        <v>102</v>
      </c>
      <c r="AD175" s="213" t="s">
        <v>102</v>
      </c>
      <c r="AE175" s="213" t="s">
        <v>102</v>
      </c>
      <c r="AF175" s="213" t="s">
        <v>102</v>
      </c>
      <c r="AG175" s="213" t="s">
        <v>102</v>
      </c>
      <c r="AH175" s="213" t="s">
        <v>102</v>
      </c>
      <c r="AI175" s="213" t="s">
        <v>102</v>
      </c>
      <c r="AJ175" s="213" t="s">
        <v>102</v>
      </c>
      <c r="AK175" s="213" t="s">
        <v>102</v>
      </c>
      <c r="AL175" s="213" t="s">
        <v>102</v>
      </c>
      <c r="AM175" s="213" t="s">
        <v>102</v>
      </c>
      <c r="AN175" s="213" t="s">
        <v>102</v>
      </c>
      <c r="AO175" s="213" t="s">
        <v>102</v>
      </c>
      <c r="AP175" s="213" t="str">
        <f t="shared" si="25"/>
        <v/>
      </c>
      <c r="AQ175" s="213" t="str">
        <f t="shared" si="26"/>
        <v/>
      </c>
      <c r="AR175" s="213" t="str">
        <f t="shared" si="27"/>
        <v/>
      </c>
      <c r="AS175" s="213" t="s">
        <v>102</v>
      </c>
      <c r="AT175" s="215" t="s">
        <v>102</v>
      </c>
      <c r="AU175" s="213" t="s">
        <v>102</v>
      </c>
      <c r="AV175" s="213" t="s">
        <v>102</v>
      </c>
      <c r="AW175" s="213" t="s">
        <v>102</v>
      </c>
      <c r="AX175" s="213" t="s">
        <v>102</v>
      </c>
      <c r="AY175" s="213" t="s">
        <v>102</v>
      </c>
      <c r="AZ175" s="214" t="str">
        <f t="shared" si="28"/>
        <v/>
      </c>
      <c r="BA175" s="214" t="s">
        <v>102</v>
      </c>
      <c r="BB175" s="213" t="s">
        <v>102</v>
      </c>
      <c r="BC175" s="215" t="str">
        <f t="shared" si="29"/>
        <v/>
      </c>
      <c r="BD175" s="215" t="s">
        <v>102</v>
      </c>
      <c r="BE175" s="214" t="s">
        <v>102</v>
      </c>
      <c r="BF175" s="213" t="s">
        <v>102</v>
      </c>
      <c r="BG175" s="213" t="str">
        <f t="shared" si="30"/>
        <v/>
      </c>
    </row>
    <row r="176" spans="1:59">
      <c r="A176" s="205">
        <v>59</v>
      </c>
      <c r="B176" s="217" t="s">
        <v>102</v>
      </c>
      <c r="C176" s="217" t="s">
        <v>102</v>
      </c>
      <c r="D176" s="216" t="s">
        <v>102</v>
      </c>
      <c r="E176" s="213" t="s">
        <v>102</v>
      </c>
      <c r="F176" s="213" t="s">
        <v>102</v>
      </c>
      <c r="G176" s="213" t="s">
        <v>102</v>
      </c>
      <c r="H176" s="213" t="s">
        <v>102</v>
      </c>
      <c r="I176" s="213" t="s">
        <v>102</v>
      </c>
      <c r="J176" s="213" t="s">
        <v>102</v>
      </c>
      <c r="K176" s="213" t="s">
        <v>102</v>
      </c>
      <c r="L176" s="213" t="s">
        <v>102</v>
      </c>
      <c r="M176" s="213" t="s">
        <v>102</v>
      </c>
      <c r="N176" s="213" t="s">
        <v>102</v>
      </c>
      <c r="O176" s="213" t="s">
        <v>102</v>
      </c>
      <c r="P176" s="213" t="s">
        <v>102</v>
      </c>
      <c r="Q176" s="213" t="s">
        <v>102</v>
      </c>
      <c r="R176" s="213" t="s">
        <v>102</v>
      </c>
      <c r="S176" s="213" t="s">
        <v>102</v>
      </c>
      <c r="T176" s="213" t="s">
        <v>102</v>
      </c>
      <c r="U176" s="213" t="s">
        <v>102</v>
      </c>
      <c r="V176" s="213" t="s">
        <v>102</v>
      </c>
      <c r="W176" s="213" t="s">
        <v>102</v>
      </c>
      <c r="X176" s="213" t="s">
        <v>102</v>
      </c>
      <c r="Y176" s="213" t="s">
        <v>102</v>
      </c>
      <c r="Z176" s="213" t="s">
        <v>102</v>
      </c>
      <c r="AA176" s="213" t="s">
        <v>102</v>
      </c>
      <c r="AB176" s="213" t="s">
        <v>102</v>
      </c>
      <c r="AC176" s="213" t="s">
        <v>102</v>
      </c>
      <c r="AD176" s="213" t="s">
        <v>102</v>
      </c>
      <c r="AE176" s="213" t="s">
        <v>102</v>
      </c>
      <c r="AF176" s="213" t="s">
        <v>102</v>
      </c>
      <c r="AG176" s="213" t="s">
        <v>102</v>
      </c>
      <c r="AH176" s="213" t="s">
        <v>102</v>
      </c>
      <c r="AI176" s="213" t="s">
        <v>102</v>
      </c>
      <c r="AJ176" s="213" t="s">
        <v>102</v>
      </c>
      <c r="AK176" s="213" t="s">
        <v>102</v>
      </c>
      <c r="AL176" s="213" t="s">
        <v>102</v>
      </c>
      <c r="AM176" s="213" t="s">
        <v>102</v>
      </c>
      <c r="AN176" s="213" t="s">
        <v>102</v>
      </c>
      <c r="AO176" s="213" t="s">
        <v>102</v>
      </c>
      <c r="AP176" s="213" t="str">
        <f t="shared" si="25"/>
        <v/>
      </c>
      <c r="AQ176" s="213" t="str">
        <f t="shared" si="26"/>
        <v/>
      </c>
      <c r="AR176" s="213" t="str">
        <f t="shared" si="27"/>
        <v/>
      </c>
      <c r="AS176" s="213" t="s">
        <v>102</v>
      </c>
      <c r="AT176" s="215" t="s">
        <v>102</v>
      </c>
      <c r="AU176" s="213" t="s">
        <v>102</v>
      </c>
      <c r="AV176" s="213" t="s">
        <v>102</v>
      </c>
      <c r="AW176" s="213" t="s">
        <v>102</v>
      </c>
      <c r="AX176" s="213" t="s">
        <v>102</v>
      </c>
      <c r="AY176" s="213" t="s">
        <v>102</v>
      </c>
      <c r="AZ176" s="214" t="str">
        <f t="shared" si="28"/>
        <v/>
      </c>
      <c r="BA176" s="214" t="s">
        <v>102</v>
      </c>
      <c r="BB176" s="213" t="s">
        <v>102</v>
      </c>
      <c r="BC176" s="215" t="str">
        <f t="shared" si="29"/>
        <v/>
      </c>
      <c r="BD176" s="215" t="s">
        <v>102</v>
      </c>
      <c r="BE176" s="214" t="s">
        <v>102</v>
      </c>
      <c r="BF176" s="213" t="s">
        <v>102</v>
      </c>
      <c r="BG176" s="213" t="str">
        <f t="shared" si="30"/>
        <v/>
      </c>
    </row>
    <row r="177" spans="1:59">
      <c r="A177" s="205">
        <v>59</v>
      </c>
      <c r="B177" s="217" t="s">
        <v>102</v>
      </c>
      <c r="C177" s="217" t="s">
        <v>102</v>
      </c>
      <c r="D177" s="216" t="s">
        <v>102</v>
      </c>
      <c r="E177" s="213" t="s">
        <v>102</v>
      </c>
      <c r="F177" s="213" t="s">
        <v>102</v>
      </c>
      <c r="G177" s="213" t="s">
        <v>102</v>
      </c>
      <c r="H177" s="213" t="s">
        <v>102</v>
      </c>
      <c r="I177" s="213" t="s">
        <v>102</v>
      </c>
      <c r="J177" s="213" t="s">
        <v>102</v>
      </c>
      <c r="K177" s="213" t="s">
        <v>102</v>
      </c>
      <c r="L177" s="213" t="s">
        <v>102</v>
      </c>
      <c r="M177" s="213" t="s">
        <v>102</v>
      </c>
      <c r="N177" s="213" t="s">
        <v>102</v>
      </c>
      <c r="O177" s="213" t="s">
        <v>102</v>
      </c>
      <c r="P177" s="213" t="s">
        <v>102</v>
      </c>
      <c r="Q177" s="213" t="s">
        <v>102</v>
      </c>
      <c r="R177" s="213" t="s">
        <v>102</v>
      </c>
      <c r="S177" s="213" t="s">
        <v>102</v>
      </c>
      <c r="T177" s="213" t="s">
        <v>102</v>
      </c>
      <c r="U177" s="213" t="s">
        <v>102</v>
      </c>
      <c r="V177" s="213" t="s">
        <v>102</v>
      </c>
      <c r="W177" s="213" t="s">
        <v>102</v>
      </c>
      <c r="X177" s="213" t="s">
        <v>102</v>
      </c>
      <c r="Y177" s="213" t="s">
        <v>102</v>
      </c>
      <c r="Z177" s="213" t="s">
        <v>102</v>
      </c>
      <c r="AA177" s="213" t="s">
        <v>102</v>
      </c>
      <c r="AB177" s="213" t="s">
        <v>102</v>
      </c>
      <c r="AC177" s="213" t="s">
        <v>102</v>
      </c>
      <c r="AD177" s="213" t="s">
        <v>102</v>
      </c>
      <c r="AE177" s="213" t="s">
        <v>102</v>
      </c>
      <c r="AF177" s="213" t="s">
        <v>102</v>
      </c>
      <c r="AG177" s="213" t="s">
        <v>102</v>
      </c>
      <c r="AH177" s="213" t="s">
        <v>102</v>
      </c>
      <c r="AI177" s="213" t="s">
        <v>102</v>
      </c>
      <c r="AJ177" s="213" t="s">
        <v>102</v>
      </c>
      <c r="AK177" s="213" t="s">
        <v>102</v>
      </c>
      <c r="AL177" s="213" t="s">
        <v>102</v>
      </c>
      <c r="AM177" s="213" t="s">
        <v>102</v>
      </c>
      <c r="AN177" s="213" t="s">
        <v>102</v>
      </c>
      <c r="AO177" s="213" t="s">
        <v>102</v>
      </c>
      <c r="AP177" s="213" t="str">
        <f t="shared" si="25"/>
        <v/>
      </c>
      <c r="AQ177" s="213" t="str">
        <f t="shared" si="26"/>
        <v/>
      </c>
      <c r="AR177" s="213" t="str">
        <f t="shared" si="27"/>
        <v/>
      </c>
      <c r="AS177" s="213" t="s">
        <v>102</v>
      </c>
      <c r="AT177" s="215" t="s">
        <v>102</v>
      </c>
      <c r="AU177" s="213" t="s">
        <v>102</v>
      </c>
      <c r="AV177" s="213" t="s">
        <v>102</v>
      </c>
      <c r="AW177" s="213" t="s">
        <v>102</v>
      </c>
      <c r="AX177" s="213" t="s">
        <v>102</v>
      </c>
      <c r="AY177" s="213" t="s">
        <v>102</v>
      </c>
      <c r="AZ177" s="214" t="str">
        <f t="shared" si="28"/>
        <v/>
      </c>
      <c r="BA177" s="214" t="s">
        <v>102</v>
      </c>
      <c r="BB177" s="213" t="s">
        <v>102</v>
      </c>
      <c r="BC177" s="215" t="str">
        <f t="shared" si="29"/>
        <v/>
      </c>
      <c r="BD177" s="215" t="s">
        <v>102</v>
      </c>
      <c r="BE177" s="214" t="s">
        <v>102</v>
      </c>
      <c r="BF177" s="213" t="s">
        <v>102</v>
      </c>
      <c r="BG177" s="213" t="str">
        <f t="shared" si="30"/>
        <v/>
      </c>
    </row>
    <row r="178" spans="1:59">
      <c r="A178" s="205">
        <v>59</v>
      </c>
      <c r="B178" s="217" t="s">
        <v>102</v>
      </c>
      <c r="C178" s="217" t="s">
        <v>102</v>
      </c>
      <c r="D178" s="216" t="s">
        <v>102</v>
      </c>
      <c r="E178" s="213" t="s">
        <v>102</v>
      </c>
      <c r="F178" s="213" t="s">
        <v>102</v>
      </c>
      <c r="G178" s="213" t="s">
        <v>102</v>
      </c>
      <c r="H178" s="213" t="s">
        <v>102</v>
      </c>
      <c r="I178" s="213" t="s">
        <v>102</v>
      </c>
      <c r="J178" s="213" t="s">
        <v>102</v>
      </c>
      <c r="K178" s="213" t="s">
        <v>102</v>
      </c>
      <c r="L178" s="213" t="s">
        <v>102</v>
      </c>
      <c r="M178" s="213" t="s">
        <v>102</v>
      </c>
      <c r="N178" s="213" t="s">
        <v>102</v>
      </c>
      <c r="O178" s="213" t="s">
        <v>102</v>
      </c>
      <c r="P178" s="213" t="s">
        <v>102</v>
      </c>
      <c r="Q178" s="213" t="s">
        <v>102</v>
      </c>
      <c r="R178" s="213" t="s">
        <v>102</v>
      </c>
      <c r="S178" s="213" t="s">
        <v>102</v>
      </c>
      <c r="T178" s="213" t="s">
        <v>102</v>
      </c>
      <c r="U178" s="213" t="s">
        <v>102</v>
      </c>
      <c r="V178" s="213" t="s">
        <v>102</v>
      </c>
      <c r="W178" s="213" t="s">
        <v>102</v>
      </c>
      <c r="X178" s="213" t="s">
        <v>102</v>
      </c>
      <c r="Y178" s="213" t="s">
        <v>102</v>
      </c>
      <c r="Z178" s="213" t="s">
        <v>102</v>
      </c>
      <c r="AA178" s="213" t="s">
        <v>102</v>
      </c>
      <c r="AB178" s="213" t="s">
        <v>102</v>
      </c>
      <c r="AC178" s="213" t="s">
        <v>102</v>
      </c>
      <c r="AD178" s="213" t="s">
        <v>102</v>
      </c>
      <c r="AE178" s="213" t="s">
        <v>102</v>
      </c>
      <c r="AF178" s="213" t="s">
        <v>102</v>
      </c>
      <c r="AG178" s="213" t="s">
        <v>102</v>
      </c>
      <c r="AH178" s="213" t="s">
        <v>102</v>
      </c>
      <c r="AI178" s="213" t="s">
        <v>102</v>
      </c>
      <c r="AJ178" s="213" t="s">
        <v>102</v>
      </c>
      <c r="AK178" s="213" t="s">
        <v>102</v>
      </c>
      <c r="AL178" s="213" t="s">
        <v>102</v>
      </c>
      <c r="AM178" s="213" t="s">
        <v>102</v>
      </c>
      <c r="AN178" s="213" t="s">
        <v>102</v>
      </c>
      <c r="AO178" s="213" t="s">
        <v>102</v>
      </c>
      <c r="AP178" s="213" t="str">
        <f t="shared" si="25"/>
        <v/>
      </c>
      <c r="AQ178" s="213" t="str">
        <f t="shared" si="26"/>
        <v/>
      </c>
      <c r="AR178" s="213" t="str">
        <f t="shared" si="27"/>
        <v/>
      </c>
      <c r="AS178" s="213" t="s">
        <v>102</v>
      </c>
      <c r="AT178" s="215" t="s">
        <v>102</v>
      </c>
      <c r="AU178" s="213" t="s">
        <v>102</v>
      </c>
      <c r="AV178" s="213" t="s">
        <v>102</v>
      </c>
      <c r="AW178" s="213" t="s">
        <v>102</v>
      </c>
      <c r="AX178" s="213" t="s">
        <v>102</v>
      </c>
      <c r="AY178" s="213" t="s">
        <v>102</v>
      </c>
      <c r="AZ178" s="214" t="str">
        <f t="shared" si="28"/>
        <v/>
      </c>
      <c r="BA178" s="214" t="s">
        <v>102</v>
      </c>
      <c r="BB178" s="213" t="s">
        <v>102</v>
      </c>
      <c r="BC178" s="215" t="str">
        <f t="shared" si="29"/>
        <v/>
      </c>
      <c r="BD178" s="215" t="s">
        <v>102</v>
      </c>
      <c r="BE178" s="214" t="s">
        <v>102</v>
      </c>
      <c r="BF178" s="213" t="s">
        <v>102</v>
      </c>
      <c r="BG178" s="213" t="str">
        <f t="shared" si="30"/>
        <v/>
      </c>
    </row>
    <row r="179" spans="1:59">
      <c r="A179" s="205">
        <v>59</v>
      </c>
      <c r="B179" s="217" t="s">
        <v>102</v>
      </c>
      <c r="C179" s="217" t="s">
        <v>102</v>
      </c>
      <c r="D179" s="216" t="s">
        <v>102</v>
      </c>
      <c r="E179" s="213" t="s">
        <v>102</v>
      </c>
      <c r="F179" s="213" t="s">
        <v>102</v>
      </c>
      <c r="G179" s="213" t="s">
        <v>102</v>
      </c>
      <c r="H179" s="213" t="s">
        <v>102</v>
      </c>
      <c r="I179" s="213" t="s">
        <v>102</v>
      </c>
      <c r="J179" s="213" t="s">
        <v>102</v>
      </c>
      <c r="K179" s="213" t="s">
        <v>102</v>
      </c>
      <c r="L179" s="213" t="s">
        <v>102</v>
      </c>
      <c r="M179" s="213" t="s">
        <v>102</v>
      </c>
      <c r="N179" s="213" t="s">
        <v>102</v>
      </c>
      <c r="O179" s="213" t="s">
        <v>102</v>
      </c>
      <c r="P179" s="213" t="s">
        <v>102</v>
      </c>
      <c r="Q179" s="213" t="s">
        <v>102</v>
      </c>
      <c r="R179" s="213" t="s">
        <v>102</v>
      </c>
      <c r="S179" s="213" t="s">
        <v>102</v>
      </c>
      <c r="T179" s="213" t="s">
        <v>102</v>
      </c>
      <c r="U179" s="213" t="s">
        <v>102</v>
      </c>
      <c r="V179" s="213" t="s">
        <v>102</v>
      </c>
      <c r="W179" s="213" t="s">
        <v>102</v>
      </c>
      <c r="X179" s="213" t="s">
        <v>102</v>
      </c>
      <c r="Y179" s="213" t="s">
        <v>102</v>
      </c>
      <c r="Z179" s="213" t="s">
        <v>102</v>
      </c>
      <c r="AA179" s="213" t="s">
        <v>102</v>
      </c>
      <c r="AB179" s="213" t="s">
        <v>102</v>
      </c>
      <c r="AC179" s="213" t="s">
        <v>102</v>
      </c>
      <c r="AD179" s="213" t="s">
        <v>102</v>
      </c>
      <c r="AE179" s="213" t="s">
        <v>102</v>
      </c>
      <c r="AF179" s="213" t="s">
        <v>102</v>
      </c>
      <c r="AG179" s="213" t="s">
        <v>102</v>
      </c>
      <c r="AH179" s="213" t="s">
        <v>102</v>
      </c>
      <c r="AI179" s="213" t="s">
        <v>102</v>
      </c>
      <c r="AJ179" s="213" t="s">
        <v>102</v>
      </c>
      <c r="AK179" s="213" t="s">
        <v>102</v>
      </c>
      <c r="AL179" s="213" t="s">
        <v>102</v>
      </c>
      <c r="AM179" s="213" t="s">
        <v>102</v>
      </c>
      <c r="AN179" s="213" t="s">
        <v>102</v>
      </c>
      <c r="AO179" s="213" t="s">
        <v>102</v>
      </c>
      <c r="AP179" s="213" t="str">
        <f t="shared" si="25"/>
        <v/>
      </c>
      <c r="AQ179" s="213" t="str">
        <f t="shared" si="26"/>
        <v/>
      </c>
      <c r="AR179" s="213" t="str">
        <f t="shared" si="27"/>
        <v/>
      </c>
      <c r="AS179" s="213" t="s">
        <v>102</v>
      </c>
      <c r="AT179" s="215" t="s">
        <v>102</v>
      </c>
      <c r="AU179" s="213" t="s">
        <v>102</v>
      </c>
      <c r="AV179" s="213" t="s">
        <v>102</v>
      </c>
      <c r="AW179" s="213" t="s">
        <v>102</v>
      </c>
      <c r="AX179" s="213" t="s">
        <v>102</v>
      </c>
      <c r="AY179" s="213" t="s">
        <v>102</v>
      </c>
      <c r="AZ179" s="214" t="str">
        <f t="shared" si="28"/>
        <v/>
      </c>
      <c r="BA179" s="214" t="s">
        <v>102</v>
      </c>
      <c r="BB179" s="213" t="s">
        <v>102</v>
      </c>
      <c r="BC179" s="215" t="str">
        <f t="shared" si="29"/>
        <v/>
      </c>
      <c r="BD179" s="215" t="s">
        <v>102</v>
      </c>
      <c r="BE179" s="214" t="s">
        <v>102</v>
      </c>
      <c r="BF179" s="213" t="s">
        <v>102</v>
      </c>
      <c r="BG179" s="213" t="str">
        <f t="shared" si="30"/>
        <v/>
      </c>
    </row>
    <row r="180" spans="1:59">
      <c r="A180" s="205">
        <v>59</v>
      </c>
      <c r="B180" s="217" t="s">
        <v>102</v>
      </c>
      <c r="C180" s="217" t="s">
        <v>102</v>
      </c>
      <c r="D180" s="216" t="s">
        <v>102</v>
      </c>
      <c r="E180" s="213" t="s">
        <v>102</v>
      </c>
      <c r="F180" s="213" t="s">
        <v>102</v>
      </c>
      <c r="G180" s="213" t="s">
        <v>102</v>
      </c>
      <c r="H180" s="213" t="s">
        <v>102</v>
      </c>
      <c r="I180" s="213" t="s">
        <v>102</v>
      </c>
      <c r="J180" s="213" t="s">
        <v>102</v>
      </c>
      <c r="K180" s="213" t="s">
        <v>102</v>
      </c>
      <c r="L180" s="213" t="s">
        <v>102</v>
      </c>
      <c r="M180" s="213" t="s">
        <v>102</v>
      </c>
      <c r="N180" s="213" t="s">
        <v>102</v>
      </c>
      <c r="O180" s="213" t="s">
        <v>102</v>
      </c>
      <c r="P180" s="213" t="s">
        <v>102</v>
      </c>
      <c r="Q180" s="213" t="s">
        <v>102</v>
      </c>
      <c r="R180" s="213" t="s">
        <v>102</v>
      </c>
      <c r="S180" s="213" t="s">
        <v>102</v>
      </c>
      <c r="T180" s="213" t="s">
        <v>102</v>
      </c>
      <c r="U180" s="213" t="s">
        <v>102</v>
      </c>
      <c r="V180" s="213" t="s">
        <v>102</v>
      </c>
      <c r="W180" s="213" t="s">
        <v>102</v>
      </c>
      <c r="X180" s="213" t="s">
        <v>102</v>
      </c>
      <c r="Y180" s="213" t="s">
        <v>102</v>
      </c>
      <c r="Z180" s="213" t="s">
        <v>102</v>
      </c>
      <c r="AA180" s="213" t="s">
        <v>102</v>
      </c>
      <c r="AB180" s="213" t="s">
        <v>102</v>
      </c>
      <c r="AC180" s="213" t="s">
        <v>102</v>
      </c>
      <c r="AD180" s="213" t="s">
        <v>102</v>
      </c>
      <c r="AE180" s="213" t="s">
        <v>102</v>
      </c>
      <c r="AF180" s="213" t="s">
        <v>102</v>
      </c>
      <c r="AG180" s="213" t="s">
        <v>102</v>
      </c>
      <c r="AH180" s="213" t="s">
        <v>102</v>
      </c>
      <c r="AI180" s="213" t="s">
        <v>102</v>
      </c>
      <c r="AJ180" s="213" t="s">
        <v>102</v>
      </c>
      <c r="AK180" s="213" t="s">
        <v>102</v>
      </c>
      <c r="AL180" s="213" t="s">
        <v>102</v>
      </c>
      <c r="AM180" s="213" t="s">
        <v>102</v>
      </c>
      <c r="AN180" s="213" t="s">
        <v>102</v>
      </c>
      <c r="AO180" s="213" t="s">
        <v>102</v>
      </c>
      <c r="AP180" s="213" t="str">
        <f t="shared" si="25"/>
        <v/>
      </c>
      <c r="AQ180" s="213" t="str">
        <f t="shared" si="26"/>
        <v/>
      </c>
      <c r="AR180" s="213" t="str">
        <f t="shared" si="27"/>
        <v/>
      </c>
      <c r="AS180" s="213" t="s">
        <v>102</v>
      </c>
      <c r="AT180" s="215" t="s">
        <v>102</v>
      </c>
      <c r="AU180" s="213" t="s">
        <v>102</v>
      </c>
      <c r="AV180" s="213" t="s">
        <v>102</v>
      </c>
      <c r="AW180" s="213" t="s">
        <v>102</v>
      </c>
      <c r="AX180" s="213" t="s">
        <v>102</v>
      </c>
      <c r="AY180" s="213" t="s">
        <v>102</v>
      </c>
      <c r="AZ180" s="214" t="str">
        <f t="shared" si="28"/>
        <v/>
      </c>
      <c r="BA180" s="214" t="s">
        <v>102</v>
      </c>
      <c r="BB180" s="213" t="s">
        <v>102</v>
      </c>
      <c r="BC180" s="215" t="str">
        <f t="shared" si="29"/>
        <v/>
      </c>
      <c r="BD180" s="215" t="s">
        <v>102</v>
      </c>
      <c r="BE180" s="214" t="s">
        <v>102</v>
      </c>
      <c r="BF180" s="213" t="s">
        <v>102</v>
      </c>
      <c r="BG180" s="213" t="str">
        <f t="shared" si="30"/>
        <v/>
      </c>
    </row>
    <row r="181" spans="1:59">
      <c r="A181" s="205">
        <v>59</v>
      </c>
      <c r="B181" s="217" t="s">
        <v>102</v>
      </c>
      <c r="C181" s="217" t="s">
        <v>102</v>
      </c>
      <c r="D181" s="216" t="s">
        <v>102</v>
      </c>
      <c r="E181" s="213" t="s">
        <v>102</v>
      </c>
      <c r="F181" s="213" t="s">
        <v>102</v>
      </c>
      <c r="G181" s="213" t="s">
        <v>102</v>
      </c>
      <c r="H181" s="213" t="s">
        <v>102</v>
      </c>
      <c r="I181" s="213" t="s">
        <v>102</v>
      </c>
      <c r="J181" s="213" t="s">
        <v>102</v>
      </c>
      <c r="K181" s="213" t="s">
        <v>102</v>
      </c>
      <c r="L181" s="213" t="s">
        <v>102</v>
      </c>
      <c r="M181" s="213" t="s">
        <v>102</v>
      </c>
      <c r="N181" s="213" t="s">
        <v>102</v>
      </c>
      <c r="O181" s="213" t="s">
        <v>102</v>
      </c>
      <c r="P181" s="213" t="s">
        <v>102</v>
      </c>
      <c r="Q181" s="213" t="s">
        <v>102</v>
      </c>
      <c r="R181" s="213" t="s">
        <v>102</v>
      </c>
      <c r="S181" s="213" t="s">
        <v>102</v>
      </c>
      <c r="T181" s="213" t="s">
        <v>102</v>
      </c>
      <c r="U181" s="213" t="s">
        <v>102</v>
      </c>
      <c r="V181" s="213" t="s">
        <v>102</v>
      </c>
      <c r="W181" s="213" t="s">
        <v>102</v>
      </c>
      <c r="X181" s="213" t="s">
        <v>102</v>
      </c>
      <c r="Y181" s="213" t="s">
        <v>102</v>
      </c>
      <c r="Z181" s="213" t="s">
        <v>102</v>
      </c>
      <c r="AA181" s="213" t="s">
        <v>102</v>
      </c>
      <c r="AB181" s="213" t="s">
        <v>102</v>
      </c>
      <c r="AC181" s="213" t="s">
        <v>102</v>
      </c>
      <c r="AD181" s="213" t="s">
        <v>102</v>
      </c>
      <c r="AE181" s="213" t="s">
        <v>102</v>
      </c>
      <c r="AF181" s="213" t="s">
        <v>102</v>
      </c>
      <c r="AG181" s="213" t="s">
        <v>102</v>
      </c>
      <c r="AH181" s="213" t="s">
        <v>102</v>
      </c>
      <c r="AI181" s="213" t="s">
        <v>102</v>
      </c>
      <c r="AJ181" s="213" t="s">
        <v>102</v>
      </c>
      <c r="AK181" s="213" t="s">
        <v>102</v>
      </c>
      <c r="AL181" s="213" t="s">
        <v>102</v>
      </c>
      <c r="AM181" s="213" t="s">
        <v>102</v>
      </c>
      <c r="AN181" s="213" t="s">
        <v>102</v>
      </c>
      <c r="AO181" s="213" t="s">
        <v>102</v>
      </c>
      <c r="AP181" s="213" t="str">
        <f t="shared" si="25"/>
        <v/>
      </c>
      <c r="AQ181" s="213" t="str">
        <f t="shared" si="26"/>
        <v/>
      </c>
      <c r="AR181" s="213" t="str">
        <f t="shared" si="27"/>
        <v/>
      </c>
      <c r="AS181" s="213" t="s">
        <v>102</v>
      </c>
      <c r="AT181" s="215" t="s">
        <v>102</v>
      </c>
      <c r="AU181" s="213" t="s">
        <v>102</v>
      </c>
      <c r="AV181" s="213" t="s">
        <v>102</v>
      </c>
      <c r="AW181" s="213" t="s">
        <v>102</v>
      </c>
      <c r="AX181" s="213" t="s">
        <v>102</v>
      </c>
      <c r="AY181" s="213" t="s">
        <v>102</v>
      </c>
      <c r="AZ181" s="214" t="str">
        <f t="shared" si="28"/>
        <v/>
      </c>
      <c r="BA181" s="214" t="s">
        <v>102</v>
      </c>
      <c r="BB181" s="213" t="s">
        <v>102</v>
      </c>
      <c r="BC181" s="215" t="str">
        <f t="shared" si="29"/>
        <v/>
      </c>
      <c r="BD181" s="215" t="s">
        <v>102</v>
      </c>
      <c r="BE181" s="214" t="s">
        <v>102</v>
      </c>
      <c r="BF181" s="213" t="s">
        <v>102</v>
      </c>
      <c r="BG181" s="213" t="str">
        <f t="shared" si="30"/>
        <v/>
      </c>
    </row>
    <row r="182" spans="1:59">
      <c r="A182" s="205">
        <v>59</v>
      </c>
      <c r="B182" s="217" t="s">
        <v>102</v>
      </c>
      <c r="C182" s="217" t="s">
        <v>102</v>
      </c>
      <c r="D182" s="216" t="s">
        <v>102</v>
      </c>
      <c r="E182" s="213" t="s">
        <v>102</v>
      </c>
      <c r="F182" s="213" t="s">
        <v>102</v>
      </c>
      <c r="G182" s="213" t="s">
        <v>102</v>
      </c>
      <c r="H182" s="213" t="s">
        <v>102</v>
      </c>
      <c r="I182" s="213" t="s">
        <v>102</v>
      </c>
      <c r="J182" s="213" t="s">
        <v>102</v>
      </c>
      <c r="K182" s="213" t="s">
        <v>102</v>
      </c>
      <c r="L182" s="213" t="s">
        <v>102</v>
      </c>
      <c r="M182" s="213" t="s">
        <v>102</v>
      </c>
      <c r="N182" s="213" t="s">
        <v>102</v>
      </c>
      <c r="O182" s="213" t="s">
        <v>102</v>
      </c>
      <c r="P182" s="213" t="s">
        <v>102</v>
      </c>
      <c r="Q182" s="213" t="s">
        <v>102</v>
      </c>
      <c r="R182" s="213" t="s">
        <v>102</v>
      </c>
      <c r="S182" s="213" t="s">
        <v>102</v>
      </c>
      <c r="T182" s="213" t="s">
        <v>102</v>
      </c>
      <c r="U182" s="213" t="s">
        <v>102</v>
      </c>
      <c r="V182" s="213" t="s">
        <v>102</v>
      </c>
      <c r="W182" s="213" t="s">
        <v>102</v>
      </c>
      <c r="X182" s="213" t="s">
        <v>102</v>
      </c>
      <c r="Y182" s="213" t="s">
        <v>102</v>
      </c>
      <c r="Z182" s="213" t="s">
        <v>102</v>
      </c>
      <c r="AA182" s="213" t="s">
        <v>102</v>
      </c>
      <c r="AB182" s="213" t="s">
        <v>102</v>
      </c>
      <c r="AC182" s="213" t="s">
        <v>102</v>
      </c>
      <c r="AD182" s="213" t="s">
        <v>102</v>
      </c>
      <c r="AE182" s="213" t="s">
        <v>102</v>
      </c>
      <c r="AF182" s="213" t="s">
        <v>102</v>
      </c>
      <c r="AG182" s="213" t="s">
        <v>102</v>
      </c>
      <c r="AH182" s="213" t="s">
        <v>102</v>
      </c>
      <c r="AI182" s="213" t="s">
        <v>102</v>
      </c>
      <c r="AJ182" s="213" t="s">
        <v>102</v>
      </c>
      <c r="AK182" s="213" t="s">
        <v>102</v>
      </c>
      <c r="AL182" s="213" t="s">
        <v>102</v>
      </c>
      <c r="AM182" s="213" t="s">
        <v>102</v>
      </c>
      <c r="AN182" s="213" t="s">
        <v>102</v>
      </c>
      <c r="AO182" s="213" t="s">
        <v>102</v>
      </c>
      <c r="AP182" s="213" t="str">
        <f t="shared" si="25"/>
        <v/>
      </c>
      <c r="AQ182" s="213" t="str">
        <f t="shared" si="26"/>
        <v/>
      </c>
      <c r="AR182" s="213" t="str">
        <f t="shared" si="27"/>
        <v/>
      </c>
      <c r="AS182" s="213" t="s">
        <v>102</v>
      </c>
      <c r="AT182" s="215" t="s">
        <v>102</v>
      </c>
      <c r="AU182" s="213" t="s">
        <v>102</v>
      </c>
      <c r="AV182" s="213" t="s">
        <v>102</v>
      </c>
      <c r="AW182" s="213" t="s">
        <v>102</v>
      </c>
      <c r="AX182" s="213" t="s">
        <v>102</v>
      </c>
      <c r="AY182" s="213" t="s">
        <v>102</v>
      </c>
      <c r="AZ182" s="214" t="str">
        <f t="shared" si="28"/>
        <v/>
      </c>
      <c r="BA182" s="214" t="s">
        <v>102</v>
      </c>
      <c r="BB182" s="213" t="s">
        <v>102</v>
      </c>
      <c r="BC182" s="215" t="str">
        <f t="shared" si="29"/>
        <v/>
      </c>
      <c r="BD182" s="215" t="s">
        <v>102</v>
      </c>
      <c r="BE182" s="214" t="s">
        <v>102</v>
      </c>
      <c r="BF182" s="213" t="s">
        <v>102</v>
      </c>
      <c r="BG182" s="213" t="str">
        <f t="shared" si="30"/>
        <v/>
      </c>
    </row>
    <row r="183" spans="1:59">
      <c r="A183" s="205">
        <v>59</v>
      </c>
      <c r="B183" s="217" t="s">
        <v>102</v>
      </c>
      <c r="C183" s="217" t="s">
        <v>102</v>
      </c>
      <c r="D183" s="216" t="s">
        <v>102</v>
      </c>
      <c r="E183" s="213" t="s">
        <v>102</v>
      </c>
      <c r="F183" s="213" t="s">
        <v>102</v>
      </c>
      <c r="G183" s="213" t="s">
        <v>102</v>
      </c>
      <c r="H183" s="213" t="s">
        <v>102</v>
      </c>
      <c r="I183" s="213" t="s">
        <v>102</v>
      </c>
      <c r="J183" s="213" t="s">
        <v>102</v>
      </c>
      <c r="K183" s="213" t="s">
        <v>102</v>
      </c>
      <c r="L183" s="213" t="s">
        <v>102</v>
      </c>
      <c r="M183" s="213" t="s">
        <v>102</v>
      </c>
      <c r="N183" s="213" t="s">
        <v>102</v>
      </c>
      <c r="O183" s="213" t="s">
        <v>102</v>
      </c>
      <c r="P183" s="213" t="s">
        <v>102</v>
      </c>
      <c r="Q183" s="213" t="s">
        <v>102</v>
      </c>
      <c r="R183" s="213" t="s">
        <v>102</v>
      </c>
      <c r="S183" s="213" t="s">
        <v>102</v>
      </c>
      <c r="T183" s="213" t="s">
        <v>102</v>
      </c>
      <c r="U183" s="213" t="s">
        <v>102</v>
      </c>
      <c r="V183" s="213" t="s">
        <v>102</v>
      </c>
      <c r="W183" s="213" t="s">
        <v>102</v>
      </c>
      <c r="X183" s="213" t="s">
        <v>102</v>
      </c>
      <c r="Y183" s="213" t="s">
        <v>102</v>
      </c>
      <c r="Z183" s="213" t="s">
        <v>102</v>
      </c>
      <c r="AA183" s="213" t="s">
        <v>102</v>
      </c>
      <c r="AB183" s="213" t="s">
        <v>102</v>
      </c>
      <c r="AC183" s="213" t="s">
        <v>102</v>
      </c>
      <c r="AD183" s="213" t="s">
        <v>102</v>
      </c>
      <c r="AE183" s="213" t="s">
        <v>102</v>
      </c>
      <c r="AF183" s="213" t="s">
        <v>102</v>
      </c>
      <c r="AG183" s="213" t="s">
        <v>102</v>
      </c>
      <c r="AH183" s="213" t="s">
        <v>102</v>
      </c>
      <c r="AI183" s="213" t="s">
        <v>102</v>
      </c>
      <c r="AJ183" s="213" t="s">
        <v>102</v>
      </c>
      <c r="AK183" s="213" t="s">
        <v>102</v>
      </c>
      <c r="AL183" s="213" t="s">
        <v>102</v>
      </c>
      <c r="AM183" s="213" t="s">
        <v>102</v>
      </c>
      <c r="AN183" s="213" t="s">
        <v>102</v>
      </c>
      <c r="AO183" s="213" t="s">
        <v>102</v>
      </c>
      <c r="AP183" s="213" t="str">
        <f t="shared" si="25"/>
        <v/>
      </c>
      <c r="AQ183" s="213" t="str">
        <f t="shared" si="26"/>
        <v/>
      </c>
      <c r="AR183" s="213" t="str">
        <f t="shared" si="27"/>
        <v/>
      </c>
      <c r="AS183" s="213" t="s">
        <v>102</v>
      </c>
      <c r="AT183" s="215" t="s">
        <v>102</v>
      </c>
      <c r="AU183" s="213" t="s">
        <v>102</v>
      </c>
      <c r="AV183" s="213" t="s">
        <v>102</v>
      </c>
      <c r="AW183" s="213" t="s">
        <v>102</v>
      </c>
      <c r="AX183" s="213" t="s">
        <v>102</v>
      </c>
      <c r="AY183" s="213" t="s">
        <v>102</v>
      </c>
      <c r="AZ183" s="214" t="str">
        <f t="shared" si="28"/>
        <v/>
      </c>
      <c r="BA183" s="214" t="s">
        <v>102</v>
      </c>
      <c r="BB183" s="213" t="s">
        <v>102</v>
      </c>
      <c r="BC183" s="215" t="str">
        <f t="shared" si="29"/>
        <v/>
      </c>
      <c r="BD183" s="215" t="s">
        <v>102</v>
      </c>
      <c r="BE183" s="214" t="s">
        <v>102</v>
      </c>
      <c r="BF183" s="213" t="s">
        <v>102</v>
      </c>
      <c r="BG183" s="213" t="str">
        <f t="shared" si="30"/>
        <v/>
      </c>
    </row>
    <row r="184" spans="1:59">
      <c r="A184" s="205">
        <v>59</v>
      </c>
      <c r="B184" s="217" t="s">
        <v>102</v>
      </c>
      <c r="C184" s="217" t="s">
        <v>102</v>
      </c>
      <c r="D184" s="216" t="s">
        <v>102</v>
      </c>
      <c r="E184" s="213" t="s">
        <v>102</v>
      </c>
      <c r="F184" s="213" t="s">
        <v>102</v>
      </c>
      <c r="G184" s="213" t="s">
        <v>102</v>
      </c>
      <c r="H184" s="213" t="s">
        <v>102</v>
      </c>
      <c r="I184" s="213" t="s">
        <v>102</v>
      </c>
      <c r="J184" s="213" t="s">
        <v>102</v>
      </c>
      <c r="K184" s="213" t="s">
        <v>102</v>
      </c>
      <c r="L184" s="213" t="s">
        <v>102</v>
      </c>
      <c r="M184" s="213" t="s">
        <v>102</v>
      </c>
      <c r="N184" s="213" t="s">
        <v>102</v>
      </c>
      <c r="O184" s="213" t="s">
        <v>102</v>
      </c>
      <c r="P184" s="213" t="s">
        <v>102</v>
      </c>
      <c r="Q184" s="213" t="s">
        <v>102</v>
      </c>
      <c r="R184" s="213" t="s">
        <v>102</v>
      </c>
      <c r="S184" s="213" t="s">
        <v>102</v>
      </c>
      <c r="T184" s="213" t="s">
        <v>102</v>
      </c>
      <c r="U184" s="213" t="s">
        <v>102</v>
      </c>
      <c r="V184" s="213" t="s">
        <v>102</v>
      </c>
      <c r="W184" s="213" t="s">
        <v>102</v>
      </c>
      <c r="X184" s="213" t="s">
        <v>102</v>
      </c>
      <c r="Y184" s="213" t="s">
        <v>102</v>
      </c>
      <c r="Z184" s="213" t="s">
        <v>102</v>
      </c>
      <c r="AA184" s="213" t="s">
        <v>102</v>
      </c>
      <c r="AB184" s="213" t="s">
        <v>102</v>
      </c>
      <c r="AC184" s="213" t="s">
        <v>102</v>
      </c>
      <c r="AD184" s="213" t="s">
        <v>102</v>
      </c>
      <c r="AE184" s="213" t="s">
        <v>102</v>
      </c>
      <c r="AF184" s="213" t="s">
        <v>102</v>
      </c>
      <c r="AG184" s="213" t="s">
        <v>102</v>
      </c>
      <c r="AH184" s="213" t="s">
        <v>102</v>
      </c>
      <c r="AI184" s="213" t="s">
        <v>102</v>
      </c>
      <c r="AJ184" s="213" t="s">
        <v>102</v>
      </c>
      <c r="AK184" s="213" t="s">
        <v>102</v>
      </c>
      <c r="AL184" s="213" t="s">
        <v>102</v>
      </c>
      <c r="AM184" s="213" t="s">
        <v>102</v>
      </c>
      <c r="AN184" s="213" t="s">
        <v>102</v>
      </c>
      <c r="AO184" s="213" t="s">
        <v>102</v>
      </c>
      <c r="AP184" s="213" t="str">
        <f t="shared" si="25"/>
        <v/>
      </c>
      <c r="AQ184" s="213" t="str">
        <f t="shared" si="26"/>
        <v/>
      </c>
      <c r="AR184" s="213" t="str">
        <f t="shared" si="27"/>
        <v/>
      </c>
      <c r="AS184" s="213" t="s">
        <v>102</v>
      </c>
      <c r="AT184" s="215" t="s">
        <v>102</v>
      </c>
      <c r="AU184" s="213" t="s">
        <v>102</v>
      </c>
      <c r="AV184" s="213" t="s">
        <v>102</v>
      </c>
      <c r="AW184" s="213" t="s">
        <v>102</v>
      </c>
      <c r="AX184" s="213" t="s">
        <v>102</v>
      </c>
      <c r="AY184" s="213" t="s">
        <v>102</v>
      </c>
      <c r="AZ184" s="214" t="str">
        <f t="shared" si="28"/>
        <v/>
      </c>
      <c r="BA184" s="214" t="s">
        <v>102</v>
      </c>
      <c r="BB184" s="213" t="s">
        <v>102</v>
      </c>
      <c r="BC184" s="215" t="str">
        <f t="shared" si="29"/>
        <v/>
      </c>
      <c r="BD184" s="215" t="s">
        <v>102</v>
      </c>
      <c r="BE184" s="214" t="s">
        <v>102</v>
      </c>
      <c r="BF184" s="213" t="s">
        <v>102</v>
      </c>
      <c r="BG184" s="213" t="str">
        <f t="shared" si="30"/>
        <v/>
      </c>
    </row>
    <row r="185" spans="1:59">
      <c r="A185" s="205">
        <v>59</v>
      </c>
      <c r="B185" s="217" t="s">
        <v>102</v>
      </c>
      <c r="C185" s="217" t="s">
        <v>102</v>
      </c>
      <c r="D185" s="216" t="s">
        <v>102</v>
      </c>
      <c r="E185" s="213" t="s">
        <v>102</v>
      </c>
      <c r="F185" s="213" t="s">
        <v>102</v>
      </c>
      <c r="G185" s="213" t="s">
        <v>102</v>
      </c>
      <c r="H185" s="213" t="s">
        <v>102</v>
      </c>
      <c r="I185" s="213" t="s">
        <v>102</v>
      </c>
      <c r="J185" s="213" t="s">
        <v>102</v>
      </c>
      <c r="K185" s="213" t="s">
        <v>102</v>
      </c>
      <c r="L185" s="213" t="s">
        <v>102</v>
      </c>
      <c r="M185" s="213" t="s">
        <v>102</v>
      </c>
      <c r="N185" s="213" t="s">
        <v>102</v>
      </c>
      <c r="O185" s="213" t="s">
        <v>102</v>
      </c>
      <c r="P185" s="213" t="s">
        <v>102</v>
      </c>
      <c r="Q185" s="213" t="s">
        <v>102</v>
      </c>
      <c r="R185" s="213" t="s">
        <v>102</v>
      </c>
      <c r="S185" s="213" t="s">
        <v>102</v>
      </c>
      <c r="T185" s="213" t="s">
        <v>102</v>
      </c>
      <c r="U185" s="213" t="s">
        <v>102</v>
      </c>
      <c r="V185" s="213" t="s">
        <v>102</v>
      </c>
      <c r="W185" s="213" t="s">
        <v>102</v>
      </c>
      <c r="X185" s="213" t="s">
        <v>102</v>
      </c>
      <c r="Y185" s="213" t="s">
        <v>102</v>
      </c>
      <c r="Z185" s="213" t="s">
        <v>102</v>
      </c>
      <c r="AA185" s="213" t="s">
        <v>102</v>
      </c>
      <c r="AB185" s="213" t="s">
        <v>102</v>
      </c>
      <c r="AC185" s="213" t="s">
        <v>102</v>
      </c>
      <c r="AD185" s="213" t="s">
        <v>102</v>
      </c>
      <c r="AE185" s="213" t="s">
        <v>102</v>
      </c>
      <c r="AF185" s="213" t="s">
        <v>102</v>
      </c>
      <c r="AG185" s="213" t="s">
        <v>102</v>
      </c>
      <c r="AH185" s="213" t="s">
        <v>102</v>
      </c>
      <c r="AI185" s="213" t="s">
        <v>102</v>
      </c>
      <c r="AJ185" s="213" t="s">
        <v>102</v>
      </c>
      <c r="AK185" s="213" t="s">
        <v>102</v>
      </c>
      <c r="AL185" s="213" t="s">
        <v>102</v>
      </c>
      <c r="AM185" s="213" t="s">
        <v>102</v>
      </c>
      <c r="AN185" s="213" t="s">
        <v>102</v>
      </c>
      <c r="AO185" s="213" t="s">
        <v>102</v>
      </c>
      <c r="AP185" s="213" t="str">
        <f t="shared" si="25"/>
        <v/>
      </c>
      <c r="AQ185" s="213" t="str">
        <f t="shared" si="26"/>
        <v/>
      </c>
      <c r="AR185" s="213" t="str">
        <f t="shared" si="27"/>
        <v/>
      </c>
      <c r="AS185" s="213" t="s">
        <v>102</v>
      </c>
      <c r="AT185" s="215" t="s">
        <v>102</v>
      </c>
      <c r="AU185" s="213" t="s">
        <v>102</v>
      </c>
      <c r="AV185" s="213" t="s">
        <v>102</v>
      </c>
      <c r="AW185" s="213" t="s">
        <v>102</v>
      </c>
      <c r="AX185" s="213" t="s">
        <v>102</v>
      </c>
      <c r="AY185" s="213" t="s">
        <v>102</v>
      </c>
      <c r="AZ185" s="214" t="str">
        <f t="shared" si="28"/>
        <v/>
      </c>
      <c r="BA185" s="214" t="s">
        <v>102</v>
      </c>
      <c r="BB185" s="213" t="s">
        <v>102</v>
      </c>
      <c r="BC185" s="215" t="str">
        <f t="shared" si="29"/>
        <v/>
      </c>
      <c r="BD185" s="215" t="s">
        <v>102</v>
      </c>
      <c r="BE185" s="214" t="s">
        <v>102</v>
      </c>
      <c r="BF185" s="213" t="s">
        <v>102</v>
      </c>
      <c r="BG185" s="213" t="str">
        <f t="shared" si="30"/>
        <v/>
      </c>
    </row>
    <row r="186" spans="1:59">
      <c r="A186" s="205">
        <v>59</v>
      </c>
      <c r="B186" s="217" t="s">
        <v>102</v>
      </c>
      <c r="C186" s="217" t="s">
        <v>102</v>
      </c>
      <c r="D186" s="216" t="s">
        <v>102</v>
      </c>
      <c r="E186" s="213" t="s">
        <v>102</v>
      </c>
      <c r="F186" s="213" t="s">
        <v>102</v>
      </c>
      <c r="G186" s="213" t="s">
        <v>102</v>
      </c>
      <c r="H186" s="213" t="s">
        <v>102</v>
      </c>
      <c r="I186" s="213" t="s">
        <v>102</v>
      </c>
      <c r="J186" s="213" t="s">
        <v>102</v>
      </c>
      <c r="K186" s="213" t="s">
        <v>102</v>
      </c>
      <c r="L186" s="213" t="s">
        <v>102</v>
      </c>
      <c r="M186" s="213" t="s">
        <v>102</v>
      </c>
      <c r="N186" s="213" t="s">
        <v>102</v>
      </c>
      <c r="O186" s="213" t="s">
        <v>102</v>
      </c>
      <c r="P186" s="213" t="s">
        <v>102</v>
      </c>
      <c r="Q186" s="213" t="s">
        <v>102</v>
      </c>
      <c r="R186" s="213" t="s">
        <v>102</v>
      </c>
      <c r="S186" s="213" t="s">
        <v>102</v>
      </c>
      <c r="T186" s="213" t="s">
        <v>102</v>
      </c>
      <c r="U186" s="213" t="s">
        <v>102</v>
      </c>
      <c r="V186" s="213" t="s">
        <v>102</v>
      </c>
      <c r="W186" s="213" t="s">
        <v>102</v>
      </c>
      <c r="X186" s="213" t="s">
        <v>102</v>
      </c>
      <c r="Y186" s="213" t="s">
        <v>102</v>
      </c>
      <c r="Z186" s="213" t="s">
        <v>102</v>
      </c>
      <c r="AA186" s="213" t="s">
        <v>102</v>
      </c>
      <c r="AB186" s="213" t="s">
        <v>102</v>
      </c>
      <c r="AC186" s="213" t="s">
        <v>102</v>
      </c>
      <c r="AD186" s="213" t="s">
        <v>102</v>
      </c>
      <c r="AE186" s="213" t="s">
        <v>102</v>
      </c>
      <c r="AF186" s="213" t="s">
        <v>102</v>
      </c>
      <c r="AG186" s="213" t="s">
        <v>102</v>
      </c>
      <c r="AH186" s="213" t="s">
        <v>102</v>
      </c>
      <c r="AI186" s="213" t="s">
        <v>102</v>
      </c>
      <c r="AJ186" s="213" t="s">
        <v>102</v>
      </c>
      <c r="AK186" s="213" t="s">
        <v>102</v>
      </c>
      <c r="AL186" s="213" t="s">
        <v>102</v>
      </c>
      <c r="AM186" s="213" t="s">
        <v>102</v>
      </c>
      <c r="AN186" s="213" t="s">
        <v>102</v>
      </c>
      <c r="AO186" s="213" t="s">
        <v>102</v>
      </c>
      <c r="AP186" s="213" t="str">
        <f t="shared" si="25"/>
        <v/>
      </c>
      <c r="AQ186" s="213" t="str">
        <f t="shared" si="26"/>
        <v/>
      </c>
      <c r="AR186" s="213" t="str">
        <f t="shared" si="27"/>
        <v/>
      </c>
      <c r="AS186" s="213" t="s">
        <v>102</v>
      </c>
      <c r="AT186" s="215" t="s">
        <v>102</v>
      </c>
      <c r="AU186" s="213" t="s">
        <v>102</v>
      </c>
      <c r="AV186" s="213" t="s">
        <v>102</v>
      </c>
      <c r="AW186" s="213" t="s">
        <v>102</v>
      </c>
      <c r="AX186" s="213" t="s">
        <v>102</v>
      </c>
      <c r="AY186" s="213" t="s">
        <v>102</v>
      </c>
      <c r="AZ186" s="214" t="str">
        <f t="shared" si="28"/>
        <v/>
      </c>
      <c r="BA186" s="214" t="s">
        <v>102</v>
      </c>
      <c r="BB186" s="213" t="s">
        <v>102</v>
      </c>
      <c r="BC186" s="215" t="str">
        <f t="shared" si="29"/>
        <v/>
      </c>
      <c r="BD186" s="215" t="s">
        <v>102</v>
      </c>
      <c r="BE186" s="214" t="s">
        <v>102</v>
      </c>
      <c r="BF186" s="213" t="s">
        <v>102</v>
      </c>
      <c r="BG186" s="213" t="str">
        <f t="shared" si="30"/>
        <v/>
      </c>
    </row>
    <row r="187" spans="1:59">
      <c r="A187" s="205">
        <v>59</v>
      </c>
      <c r="B187" s="217" t="s">
        <v>102</v>
      </c>
      <c r="C187" s="217" t="s">
        <v>102</v>
      </c>
      <c r="D187" s="216" t="s">
        <v>102</v>
      </c>
      <c r="E187" s="213" t="s">
        <v>102</v>
      </c>
      <c r="F187" s="213" t="s">
        <v>102</v>
      </c>
      <c r="G187" s="213" t="s">
        <v>102</v>
      </c>
      <c r="H187" s="213" t="s">
        <v>102</v>
      </c>
      <c r="I187" s="213" t="s">
        <v>102</v>
      </c>
      <c r="J187" s="213" t="s">
        <v>102</v>
      </c>
      <c r="K187" s="213" t="s">
        <v>102</v>
      </c>
      <c r="L187" s="213" t="s">
        <v>102</v>
      </c>
      <c r="M187" s="213" t="s">
        <v>102</v>
      </c>
      <c r="N187" s="213" t="s">
        <v>102</v>
      </c>
      <c r="O187" s="213" t="s">
        <v>102</v>
      </c>
      <c r="P187" s="213" t="s">
        <v>102</v>
      </c>
      <c r="Q187" s="213" t="s">
        <v>102</v>
      </c>
      <c r="R187" s="213" t="s">
        <v>102</v>
      </c>
      <c r="S187" s="213" t="s">
        <v>102</v>
      </c>
      <c r="T187" s="213" t="s">
        <v>102</v>
      </c>
      <c r="U187" s="213" t="s">
        <v>102</v>
      </c>
      <c r="V187" s="213" t="s">
        <v>102</v>
      </c>
      <c r="W187" s="213" t="s">
        <v>102</v>
      </c>
      <c r="X187" s="213" t="s">
        <v>102</v>
      </c>
      <c r="Y187" s="213" t="s">
        <v>102</v>
      </c>
      <c r="Z187" s="213" t="s">
        <v>102</v>
      </c>
      <c r="AA187" s="213" t="s">
        <v>102</v>
      </c>
      <c r="AB187" s="213" t="s">
        <v>102</v>
      </c>
      <c r="AC187" s="213" t="s">
        <v>102</v>
      </c>
      <c r="AD187" s="213" t="s">
        <v>102</v>
      </c>
      <c r="AE187" s="213" t="s">
        <v>102</v>
      </c>
      <c r="AF187" s="213" t="s">
        <v>102</v>
      </c>
      <c r="AG187" s="213" t="s">
        <v>102</v>
      </c>
      <c r="AH187" s="213" t="s">
        <v>102</v>
      </c>
      <c r="AI187" s="213" t="s">
        <v>102</v>
      </c>
      <c r="AJ187" s="213" t="s">
        <v>102</v>
      </c>
      <c r="AK187" s="213" t="s">
        <v>102</v>
      </c>
      <c r="AL187" s="213" t="s">
        <v>102</v>
      </c>
      <c r="AM187" s="213" t="s">
        <v>102</v>
      </c>
      <c r="AN187" s="213" t="s">
        <v>102</v>
      </c>
      <c r="AO187" s="213" t="s">
        <v>102</v>
      </c>
      <c r="AP187" s="213" t="str">
        <f t="shared" si="25"/>
        <v/>
      </c>
      <c r="AQ187" s="213" t="str">
        <f t="shared" si="26"/>
        <v/>
      </c>
      <c r="AR187" s="213" t="str">
        <f t="shared" si="27"/>
        <v/>
      </c>
      <c r="AS187" s="213" t="s">
        <v>102</v>
      </c>
      <c r="AT187" s="215" t="s">
        <v>102</v>
      </c>
      <c r="AU187" s="213" t="s">
        <v>102</v>
      </c>
      <c r="AV187" s="213" t="s">
        <v>102</v>
      </c>
      <c r="AW187" s="213" t="s">
        <v>102</v>
      </c>
      <c r="AX187" s="213" t="s">
        <v>102</v>
      </c>
      <c r="AY187" s="213" t="s">
        <v>102</v>
      </c>
      <c r="AZ187" s="214" t="str">
        <f t="shared" si="28"/>
        <v/>
      </c>
      <c r="BA187" s="214" t="s">
        <v>102</v>
      </c>
      <c r="BB187" s="213" t="s">
        <v>102</v>
      </c>
      <c r="BC187" s="215" t="str">
        <f t="shared" si="29"/>
        <v/>
      </c>
      <c r="BD187" s="215" t="s">
        <v>102</v>
      </c>
      <c r="BE187" s="214" t="s">
        <v>102</v>
      </c>
      <c r="BF187" s="213" t="s">
        <v>102</v>
      </c>
      <c r="BG187" s="213" t="str">
        <f t="shared" si="30"/>
        <v/>
      </c>
    </row>
    <row r="188" spans="1:59">
      <c r="A188" s="205">
        <v>59</v>
      </c>
      <c r="B188" s="217" t="s">
        <v>102</v>
      </c>
      <c r="C188" s="217" t="s">
        <v>102</v>
      </c>
      <c r="D188" s="216" t="s">
        <v>102</v>
      </c>
      <c r="E188" s="213" t="s">
        <v>102</v>
      </c>
      <c r="F188" s="213" t="s">
        <v>102</v>
      </c>
      <c r="G188" s="213" t="s">
        <v>102</v>
      </c>
      <c r="H188" s="213" t="s">
        <v>102</v>
      </c>
      <c r="I188" s="213" t="s">
        <v>102</v>
      </c>
      <c r="J188" s="213" t="s">
        <v>102</v>
      </c>
      <c r="K188" s="213" t="s">
        <v>102</v>
      </c>
      <c r="L188" s="213" t="s">
        <v>102</v>
      </c>
      <c r="M188" s="213" t="s">
        <v>102</v>
      </c>
      <c r="N188" s="213" t="s">
        <v>102</v>
      </c>
      <c r="O188" s="213" t="s">
        <v>102</v>
      </c>
      <c r="P188" s="213" t="s">
        <v>102</v>
      </c>
      <c r="Q188" s="213" t="s">
        <v>102</v>
      </c>
      <c r="R188" s="213" t="s">
        <v>102</v>
      </c>
      <c r="S188" s="213" t="s">
        <v>102</v>
      </c>
      <c r="T188" s="213" t="s">
        <v>102</v>
      </c>
      <c r="U188" s="213" t="s">
        <v>102</v>
      </c>
      <c r="V188" s="213" t="s">
        <v>102</v>
      </c>
      <c r="W188" s="213" t="s">
        <v>102</v>
      </c>
      <c r="X188" s="213" t="s">
        <v>102</v>
      </c>
      <c r="Y188" s="213" t="s">
        <v>102</v>
      </c>
      <c r="Z188" s="213" t="s">
        <v>102</v>
      </c>
      <c r="AA188" s="213" t="s">
        <v>102</v>
      </c>
      <c r="AB188" s="213" t="s">
        <v>102</v>
      </c>
      <c r="AC188" s="213" t="s">
        <v>102</v>
      </c>
      <c r="AD188" s="213" t="s">
        <v>102</v>
      </c>
      <c r="AE188" s="213" t="s">
        <v>102</v>
      </c>
      <c r="AF188" s="213" t="s">
        <v>102</v>
      </c>
      <c r="AG188" s="213" t="s">
        <v>102</v>
      </c>
      <c r="AH188" s="213" t="s">
        <v>102</v>
      </c>
      <c r="AI188" s="213" t="s">
        <v>102</v>
      </c>
      <c r="AJ188" s="213" t="s">
        <v>102</v>
      </c>
      <c r="AK188" s="213" t="s">
        <v>102</v>
      </c>
      <c r="AL188" s="213" t="s">
        <v>102</v>
      </c>
      <c r="AM188" s="213" t="s">
        <v>102</v>
      </c>
      <c r="AN188" s="213" t="s">
        <v>102</v>
      </c>
      <c r="AO188" s="213" t="s">
        <v>102</v>
      </c>
      <c r="AP188" s="213" t="str">
        <f t="shared" si="25"/>
        <v/>
      </c>
      <c r="AQ188" s="213" t="str">
        <f t="shared" si="26"/>
        <v/>
      </c>
      <c r="AR188" s="213" t="str">
        <f t="shared" si="27"/>
        <v/>
      </c>
      <c r="AS188" s="213" t="s">
        <v>102</v>
      </c>
      <c r="AT188" s="215" t="s">
        <v>102</v>
      </c>
      <c r="AU188" s="213" t="s">
        <v>102</v>
      </c>
      <c r="AV188" s="213" t="s">
        <v>102</v>
      </c>
      <c r="AW188" s="213" t="s">
        <v>102</v>
      </c>
      <c r="AX188" s="213" t="s">
        <v>102</v>
      </c>
      <c r="AY188" s="213" t="s">
        <v>102</v>
      </c>
      <c r="AZ188" s="214" t="str">
        <f t="shared" si="28"/>
        <v/>
      </c>
      <c r="BA188" s="214" t="s">
        <v>102</v>
      </c>
      <c r="BB188" s="213" t="s">
        <v>102</v>
      </c>
      <c r="BC188" s="215" t="str">
        <f t="shared" si="29"/>
        <v/>
      </c>
      <c r="BD188" s="215" t="s">
        <v>102</v>
      </c>
      <c r="BE188" s="214" t="s">
        <v>102</v>
      </c>
      <c r="BF188" s="213" t="s">
        <v>102</v>
      </c>
      <c r="BG188" s="213" t="str">
        <f t="shared" si="30"/>
        <v/>
      </c>
    </row>
    <row r="189" spans="1:59">
      <c r="A189" s="205">
        <v>59</v>
      </c>
      <c r="B189" s="217" t="s">
        <v>102</v>
      </c>
      <c r="C189" s="217" t="s">
        <v>102</v>
      </c>
      <c r="D189" s="216" t="s">
        <v>102</v>
      </c>
      <c r="E189" s="213" t="s">
        <v>102</v>
      </c>
      <c r="F189" s="213" t="s">
        <v>102</v>
      </c>
      <c r="G189" s="213" t="s">
        <v>102</v>
      </c>
      <c r="H189" s="213" t="s">
        <v>102</v>
      </c>
      <c r="I189" s="213" t="s">
        <v>102</v>
      </c>
      <c r="J189" s="213" t="s">
        <v>102</v>
      </c>
      <c r="K189" s="213" t="s">
        <v>102</v>
      </c>
      <c r="L189" s="213" t="s">
        <v>102</v>
      </c>
      <c r="M189" s="213" t="s">
        <v>102</v>
      </c>
      <c r="N189" s="213" t="s">
        <v>102</v>
      </c>
      <c r="O189" s="213" t="s">
        <v>102</v>
      </c>
      <c r="P189" s="213" t="s">
        <v>102</v>
      </c>
      <c r="Q189" s="213" t="s">
        <v>102</v>
      </c>
      <c r="R189" s="213" t="s">
        <v>102</v>
      </c>
      <c r="S189" s="213" t="s">
        <v>102</v>
      </c>
      <c r="T189" s="213" t="s">
        <v>102</v>
      </c>
      <c r="U189" s="213" t="s">
        <v>102</v>
      </c>
      <c r="V189" s="213" t="s">
        <v>102</v>
      </c>
      <c r="W189" s="213" t="s">
        <v>102</v>
      </c>
      <c r="X189" s="213" t="s">
        <v>102</v>
      </c>
      <c r="Y189" s="213" t="s">
        <v>102</v>
      </c>
      <c r="Z189" s="213" t="s">
        <v>102</v>
      </c>
      <c r="AA189" s="213" t="s">
        <v>102</v>
      </c>
      <c r="AB189" s="213" t="s">
        <v>102</v>
      </c>
      <c r="AC189" s="213" t="s">
        <v>102</v>
      </c>
      <c r="AD189" s="213" t="s">
        <v>102</v>
      </c>
      <c r="AE189" s="213" t="s">
        <v>102</v>
      </c>
      <c r="AF189" s="213" t="s">
        <v>102</v>
      </c>
      <c r="AG189" s="213" t="s">
        <v>102</v>
      </c>
      <c r="AH189" s="213" t="s">
        <v>102</v>
      </c>
      <c r="AI189" s="213" t="s">
        <v>102</v>
      </c>
      <c r="AJ189" s="213" t="s">
        <v>102</v>
      </c>
      <c r="AK189" s="213" t="s">
        <v>102</v>
      </c>
      <c r="AL189" s="213" t="s">
        <v>102</v>
      </c>
      <c r="AM189" s="213" t="s">
        <v>102</v>
      </c>
      <c r="AN189" s="213" t="s">
        <v>102</v>
      </c>
      <c r="AO189" s="213" t="s">
        <v>102</v>
      </c>
      <c r="AP189" s="213" t="str">
        <f t="shared" si="25"/>
        <v/>
      </c>
      <c r="AQ189" s="213" t="str">
        <f t="shared" si="26"/>
        <v/>
      </c>
      <c r="AR189" s="213" t="str">
        <f t="shared" si="27"/>
        <v/>
      </c>
      <c r="AS189" s="213" t="s">
        <v>102</v>
      </c>
      <c r="AT189" s="215" t="s">
        <v>102</v>
      </c>
      <c r="AU189" s="213" t="s">
        <v>102</v>
      </c>
      <c r="AV189" s="213" t="s">
        <v>102</v>
      </c>
      <c r="AW189" s="213" t="s">
        <v>102</v>
      </c>
      <c r="AX189" s="213" t="s">
        <v>102</v>
      </c>
      <c r="AY189" s="213" t="s">
        <v>102</v>
      </c>
      <c r="AZ189" s="214" t="str">
        <f t="shared" si="28"/>
        <v/>
      </c>
      <c r="BA189" s="214" t="s">
        <v>102</v>
      </c>
      <c r="BB189" s="213" t="s">
        <v>102</v>
      </c>
      <c r="BC189" s="215" t="str">
        <f t="shared" si="29"/>
        <v/>
      </c>
      <c r="BD189" s="215" t="s">
        <v>102</v>
      </c>
      <c r="BE189" s="214" t="s">
        <v>102</v>
      </c>
      <c r="BF189" s="213" t="s">
        <v>102</v>
      </c>
      <c r="BG189" s="213" t="str">
        <f t="shared" si="30"/>
        <v/>
      </c>
    </row>
    <row r="190" spans="1:59">
      <c r="A190" s="205">
        <v>59</v>
      </c>
      <c r="B190" s="217" t="s">
        <v>102</v>
      </c>
      <c r="C190" s="217" t="s">
        <v>102</v>
      </c>
      <c r="D190" s="216" t="s">
        <v>102</v>
      </c>
      <c r="E190" s="213" t="s">
        <v>102</v>
      </c>
      <c r="F190" s="213" t="s">
        <v>102</v>
      </c>
      <c r="G190" s="213" t="s">
        <v>102</v>
      </c>
      <c r="H190" s="213" t="s">
        <v>102</v>
      </c>
      <c r="I190" s="213" t="s">
        <v>102</v>
      </c>
      <c r="J190" s="213" t="s">
        <v>102</v>
      </c>
      <c r="K190" s="213" t="s">
        <v>102</v>
      </c>
      <c r="L190" s="213" t="s">
        <v>102</v>
      </c>
      <c r="M190" s="213" t="s">
        <v>102</v>
      </c>
      <c r="N190" s="213" t="s">
        <v>102</v>
      </c>
      <c r="O190" s="213" t="s">
        <v>102</v>
      </c>
      <c r="P190" s="213" t="s">
        <v>102</v>
      </c>
      <c r="Q190" s="213" t="s">
        <v>102</v>
      </c>
      <c r="R190" s="213" t="s">
        <v>102</v>
      </c>
      <c r="S190" s="213" t="s">
        <v>102</v>
      </c>
      <c r="T190" s="213" t="s">
        <v>102</v>
      </c>
      <c r="U190" s="213" t="s">
        <v>102</v>
      </c>
      <c r="V190" s="213" t="s">
        <v>102</v>
      </c>
      <c r="W190" s="213" t="s">
        <v>102</v>
      </c>
      <c r="X190" s="213" t="s">
        <v>102</v>
      </c>
      <c r="Y190" s="213" t="s">
        <v>102</v>
      </c>
      <c r="Z190" s="213" t="s">
        <v>102</v>
      </c>
      <c r="AA190" s="213" t="s">
        <v>102</v>
      </c>
      <c r="AB190" s="213" t="s">
        <v>102</v>
      </c>
      <c r="AC190" s="213" t="s">
        <v>102</v>
      </c>
      <c r="AD190" s="213" t="s">
        <v>102</v>
      </c>
      <c r="AE190" s="213" t="s">
        <v>102</v>
      </c>
      <c r="AF190" s="213" t="s">
        <v>102</v>
      </c>
      <c r="AG190" s="213" t="s">
        <v>102</v>
      </c>
      <c r="AH190" s="213" t="s">
        <v>102</v>
      </c>
      <c r="AI190" s="213" t="s">
        <v>102</v>
      </c>
      <c r="AJ190" s="213" t="s">
        <v>102</v>
      </c>
      <c r="AK190" s="213" t="s">
        <v>102</v>
      </c>
      <c r="AL190" s="213" t="s">
        <v>102</v>
      </c>
      <c r="AM190" s="213" t="s">
        <v>102</v>
      </c>
      <c r="AN190" s="213" t="s">
        <v>102</v>
      </c>
      <c r="AO190" s="213" t="s">
        <v>102</v>
      </c>
      <c r="AP190" s="213" t="str">
        <f t="shared" si="25"/>
        <v/>
      </c>
      <c r="AQ190" s="213" t="str">
        <f t="shared" si="26"/>
        <v/>
      </c>
      <c r="AR190" s="213" t="str">
        <f t="shared" si="27"/>
        <v/>
      </c>
      <c r="AS190" s="213" t="s">
        <v>102</v>
      </c>
      <c r="AT190" s="215" t="s">
        <v>102</v>
      </c>
      <c r="AU190" s="213" t="s">
        <v>102</v>
      </c>
      <c r="AV190" s="213" t="s">
        <v>102</v>
      </c>
      <c r="AW190" s="213" t="s">
        <v>102</v>
      </c>
      <c r="AX190" s="213" t="s">
        <v>102</v>
      </c>
      <c r="AY190" s="213" t="s">
        <v>102</v>
      </c>
      <c r="AZ190" s="214" t="str">
        <f t="shared" si="28"/>
        <v/>
      </c>
      <c r="BA190" s="214" t="s">
        <v>102</v>
      </c>
      <c r="BB190" s="213" t="s">
        <v>102</v>
      </c>
      <c r="BC190" s="215" t="str">
        <f t="shared" si="29"/>
        <v/>
      </c>
      <c r="BD190" s="215" t="s">
        <v>102</v>
      </c>
      <c r="BE190" s="214" t="s">
        <v>102</v>
      </c>
      <c r="BF190" s="213" t="s">
        <v>102</v>
      </c>
      <c r="BG190" s="213" t="str">
        <f t="shared" si="30"/>
        <v/>
      </c>
    </row>
    <row r="191" spans="1:59">
      <c r="A191" s="205">
        <v>59</v>
      </c>
      <c r="B191" s="217" t="s">
        <v>102</v>
      </c>
      <c r="C191" s="217" t="s">
        <v>102</v>
      </c>
      <c r="D191" s="216" t="s">
        <v>102</v>
      </c>
      <c r="E191" s="213" t="s">
        <v>102</v>
      </c>
      <c r="F191" s="213" t="s">
        <v>102</v>
      </c>
      <c r="G191" s="213" t="s">
        <v>102</v>
      </c>
      <c r="H191" s="213" t="s">
        <v>102</v>
      </c>
      <c r="I191" s="213" t="s">
        <v>102</v>
      </c>
      <c r="J191" s="213" t="s">
        <v>102</v>
      </c>
      <c r="K191" s="213" t="s">
        <v>102</v>
      </c>
      <c r="L191" s="213" t="s">
        <v>102</v>
      </c>
      <c r="M191" s="213" t="s">
        <v>102</v>
      </c>
      <c r="N191" s="213" t="s">
        <v>102</v>
      </c>
      <c r="O191" s="213" t="s">
        <v>102</v>
      </c>
      <c r="P191" s="213" t="s">
        <v>102</v>
      </c>
      <c r="Q191" s="213" t="s">
        <v>102</v>
      </c>
      <c r="R191" s="213" t="s">
        <v>102</v>
      </c>
      <c r="S191" s="213" t="s">
        <v>102</v>
      </c>
      <c r="T191" s="213" t="s">
        <v>102</v>
      </c>
      <c r="U191" s="213" t="s">
        <v>102</v>
      </c>
      <c r="V191" s="213" t="s">
        <v>102</v>
      </c>
      <c r="W191" s="213" t="s">
        <v>102</v>
      </c>
      <c r="X191" s="213" t="s">
        <v>102</v>
      </c>
      <c r="Y191" s="213" t="s">
        <v>102</v>
      </c>
      <c r="Z191" s="213" t="s">
        <v>102</v>
      </c>
      <c r="AA191" s="213" t="s">
        <v>102</v>
      </c>
      <c r="AB191" s="213" t="s">
        <v>102</v>
      </c>
      <c r="AC191" s="213" t="s">
        <v>102</v>
      </c>
      <c r="AD191" s="213" t="s">
        <v>102</v>
      </c>
      <c r="AE191" s="213" t="s">
        <v>102</v>
      </c>
      <c r="AF191" s="213" t="s">
        <v>102</v>
      </c>
      <c r="AG191" s="213" t="s">
        <v>102</v>
      </c>
      <c r="AH191" s="213" t="s">
        <v>102</v>
      </c>
      <c r="AI191" s="213" t="s">
        <v>102</v>
      </c>
      <c r="AJ191" s="213" t="s">
        <v>102</v>
      </c>
      <c r="AK191" s="213" t="s">
        <v>102</v>
      </c>
      <c r="AL191" s="213" t="s">
        <v>102</v>
      </c>
      <c r="AM191" s="213" t="s">
        <v>102</v>
      </c>
      <c r="AN191" s="213" t="s">
        <v>102</v>
      </c>
      <c r="AO191" s="213" t="s">
        <v>102</v>
      </c>
      <c r="AP191" s="213" t="str">
        <f t="shared" si="25"/>
        <v/>
      </c>
      <c r="AQ191" s="213" t="str">
        <f t="shared" si="26"/>
        <v/>
      </c>
      <c r="AR191" s="213" t="str">
        <f t="shared" si="27"/>
        <v/>
      </c>
      <c r="AS191" s="213" t="s">
        <v>102</v>
      </c>
      <c r="AT191" s="215" t="s">
        <v>102</v>
      </c>
      <c r="AU191" s="213" t="s">
        <v>102</v>
      </c>
      <c r="AV191" s="213" t="s">
        <v>102</v>
      </c>
      <c r="AW191" s="213" t="s">
        <v>102</v>
      </c>
      <c r="AX191" s="213" t="s">
        <v>102</v>
      </c>
      <c r="AY191" s="213" t="s">
        <v>102</v>
      </c>
      <c r="AZ191" s="214" t="str">
        <f t="shared" si="28"/>
        <v/>
      </c>
      <c r="BA191" s="214" t="s">
        <v>102</v>
      </c>
      <c r="BB191" s="213" t="s">
        <v>102</v>
      </c>
      <c r="BC191" s="215" t="str">
        <f t="shared" si="29"/>
        <v/>
      </c>
      <c r="BD191" s="215" t="s">
        <v>102</v>
      </c>
      <c r="BE191" s="214" t="s">
        <v>102</v>
      </c>
      <c r="BF191" s="213" t="s">
        <v>102</v>
      </c>
      <c r="BG191" s="213" t="str">
        <f t="shared" si="30"/>
        <v/>
      </c>
    </row>
    <row r="192" spans="1:59">
      <c r="A192" s="205">
        <v>59</v>
      </c>
      <c r="B192" s="217" t="s">
        <v>102</v>
      </c>
      <c r="C192" s="217" t="s">
        <v>102</v>
      </c>
      <c r="D192" s="216" t="s">
        <v>102</v>
      </c>
      <c r="E192" s="213" t="s">
        <v>102</v>
      </c>
      <c r="F192" s="213" t="s">
        <v>102</v>
      </c>
      <c r="G192" s="213" t="s">
        <v>102</v>
      </c>
      <c r="H192" s="213" t="s">
        <v>102</v>
      </c>
      <c r="I192" s="213" t="s">
        <v>102</v>
      </c>
      <c r="J192" s="213" t="s">
        <v>102</v>
      </c>
      <c r="K192" s="213" t="s">
        <v>102</v>
      </c>
      <c r="L192" s="213" t="s">
        <v>102</v>
      </c>
      <c r="M192" s="213" t="s">
        <v>102</v>
      </c>
      <c r="N192" s="213" t="s">
        <v>102</v>
      </c>
      <c r="O192" s="213" t="s">
        <v>102</v>
      </c>
      <c r="P192" s="213" t="s">
        <v>102</v>
      </c>
      <c r="Q192" s="213" t="s">
        <v>102</v>
      </c>
      <c r="R192" s="213" t="s">
        <v>102</v>
      </c>
      <c r="S192" s="213" t="s">
        <v>102</v>
      </c>
      <c r="T192" s="213" t="s">
        <v>102</v>
      </c>
      <c r="U192" s="213" t="s">
        <v>102</v>
      </c>
      <c r="V192" s="213" t="s">
        <v>102</v>
      </c>
      <c r="W192" s="213" t="s">
        <v>102</v>
      </c>
      <c r="X192" s="213" t="s">
        <v>102</v>
      </c>
      <c r="Y192" s="213" t="s">
        <v>102</v>
      </c>
      <c r="Z192" s="213" t="s">
        <v>102</v>
      </c>
      <c r="AA192" s="213" t="s">
        <v>102</v>
      </c>
      <c r="AB192" s="213" t="s">
        <v>102</v>
      </c>
      <c r="AC192" s="213" t="s">
        <v>102</v>
      </c>
      <c r="AD192" s="213" t="s">
        <v>102</v>
      </c>
      <c r="AE192" s="213" t="s">
        <v>102</v>
      </c>
      <c r="AF192" s="213" t="s">
        <v>102</v>
      </c>
      <c r="AG192" s="213" t="s">
        <v>102</v>
      </c>
      <c r="AH192" s="213" t="s">
        <v>102</v>
      </c>
      <c r="AI192" s="213" t="s">
        <v>102</v>
      </c>
      <c r="AJ192" s="213" t="s">
        <v>102</v>
      </c>
      <c r="AK192" s="213" t="s">
        <v>102</v>
      </c>
      <c r="AL192" s="213" t="s">
        <v>102</v>
      </c>
      <c r="AM192" s="213" t="s">
        <v>102</v>
      </c>
      <c r="AN192" s="213" t="s">
        <v>102</v>
      </c>
      <c r="AO192" s="213" t="s">
        <v>102</v>
      </c>
      <c r="AP192" s="213" t="str">
        <f t="shared" si="25"/>
        <v/>
      </c>
      <c r="AQ192" s="213" t="str">
        <f t="shared" si="26"/>
        <v/>
      </c>
      <c r="AR192" s="213" t="str">
        <f t="shared" si="27"/>
        <v/>
      </c>
      <c r="AS192" s="213" t="s">
        <v>102</v>
      </c>
      <c r="AT192" s="215" t="s">
        <v>102</v>
      </c>
      <c r="AU192" s="213" t="s">
        <v>102</v>
      </c>
      <c r="AV192" s="213" t="s">
        <v>102</v>
      </c>
      <c r="AW192" s="213" t="s">
        <v>102</v>
      </c>
      <c r="AX192" s="213" t="s">
        <v>102</v>
      </c>
      <c r="AY192" s="213" t="s">
        <v>102</v>
      </c>
      <c r="AZ192" s="214" t="str">
        <f t="shared" si="28"/>
        <v/>
      </c>
      <c r="BA192" s="214" t="s">
        <v>102</v>
      </c>
      <c r="BB192" s="213" t="s">
        <v>102</v>
      </c>
      <c r="BC192" s="215" t="str">
        <f t="shared" si="29"/>
        <v/>
      </c>
      <c r="BD192" s="215" t="s">
        <v>102</v>
      </c>
      <c r="BE192" s="214" t="s">
        <v>102</v>
      </c>
      <c r="BF192" s="213" t="s">
        <v>102</v>
      </c>
      <c r="BG192" s="213" t="str">
        <f t="shared" si="30"/>
        <v/>
      </c>
    </row>
    <row r="193" spans="1:59">
      <c r="A193" s="205">
        <v>59</v>
      </c>
      <c r="B193" s="217" t="s">
        <v>102</v>
      </c>
      <c r="C193" s="217" t="s">
        <v>102</v>
      </c>
      <c r="D193" s="216" t="s">
        <v>102</v>
      </c>
      <c r="E193" s="213" t="s">
        <v>102</v>
      </c>
      <c r="F193" s="213" t="s">
        <v>102</v>
      </c>
      <c r="G193" s="213" t="s">
        <v>102</v>
      </c>
      <c r="H193" s="213" t="s">
        <v>102</v>
      </c>
      <c r="I193" s="213" t="s">
        <v>102</v>
      </c>
      <c r="J193" s="213" t="s">
        <v>102</v>
      </c>
      <c r="K193" s="213" t="s">
        <v>102</v>
      </c>
      <c r="L193" s="213" t="s">
        <v>102</v>
      </c>
      <c r="M193" s="213" t="s">
        <v>102</v>
      </c>
      <c r="N193" s="213" t="s">
        <v>102</v>
      </c>
      <c r="O193" s="213" t="s">
        <v>102</v>
      </c>
      <c r="P193" s="213" t="s">
        <v>102</v>
      </c>
      <c r="Q193" s="213" t="s">
        <v>102</v>
      </c>
      <c r="R193" s="213" t="s">
        <v>102</v>
      </c>
      <c r="S193" s="213" t="s">
        <v>102</v>
      </c>
      <c r="T193" s="213" t="s">
        <v>102</v>
      </c>
      <c r="U193" s="213" t="s">
        <v>102</v>
      </c>
      <c r="V193" s="213" t="s">
        <v>102</v>
      </c>
      <c r="W193" s="213" t="s">
        <v>102</v>
      </c>
      <c r="X193" s="213" t="s">
        <v>102</v>
      </c>
      <c r="Y193" s="213" t="s">
        <v>102</v>
      </c>
      <c r="Z193" s="213" t="s">
        <v>102</v>
      </c>
      <c r="AA193" s="213" t="s">
        <v>102</v>
      </c>
      <c r="AB193" s="213" t="s">
        <v>102</v>
      </c>
      <c r="AC193" s="213" t="s">
        <v>102</v>
      </c>
      <c r="AD193" s="213" t="s">
        <v>102</v>
      </c>
      <c r="AE193" s="213" t="s">
        <v>102</v>
      </c>
      <c r="AF193" s="213" t="s">
        <v>102</v>
      </c>
      <c r="AG193" s="213" t="s">
        <v>102</v>
      </c>
      <c r="AH193" s="213" t="s">
        <v>102</v>
      </c>
      <c r="AI193" s="213" t="s">
        <v>102</v>
      </c>
      <c r="AJ193" s="213" t="s">
        <v>102</v>
      </c>
      <c r="AK193" s="213" t="s">
        <v>102</v>
      </c>
      <c r="AL193" s="213" t="s">
        <v>102</v>
      </c>
      <c r="AM193" s="213" t="s">
        <v>102</v>
      </c>
      <c r="AN193" s="213" t="s">
        <v>102</v>
      </c>
      <c r="AO193" s="213" t="s">
        <v>102</v>
      </c>
      <c r="AP193" s="213" t="str">
        <f t="shared" si="25"/>
        <v/>
      </c>
      <c r="AQ193" s="213" t="str">
        <f t="shared" si="26"/>
        <v/>
      </c>
      <c r="AR193" s="213" t="str">
        <f t="shared" si="27"/>
        <v/>
      </c>
      <c r="AS193" s="213" t="s">
        <v>102</v>
      </c>
      <c r="AT193" s="215" t="s">
        <v>102</v>
      </c>
      <c r="AU193" s="213" t="s">
        <v>102</v>
      </c>
      <c r="AV193" s="213" t="s">
        <v>102</v>
      </c>
      <c r="AW193" s="213" t="s">
        <v>102</v>
      </c>
      <c r="AX193" s="213" t="s">
        <v>102</v>
      </c>
      <c r="AY193" s="213" t="s">
        <v>102</v>
      </c>
      <c r="AZ193" s="214" t="str">
        <f t="shared" si="28"/>
        <v/>
      </c>
      <c r="BA193" s="214" t="s">
        <v>102</v>
      </c>
      <c r="BB193" s="213" t="s">
        <v>102</v>
      </c>
      <c r="BC193" s="215" t="str">
        <f t="shared" ref="BC193:BC224" si="31">IF(C193="","",AT193+BB193)</f>
        <v/>
      </c>
      <c r="BD193" s="215" t="s">
        <v>102</v>
      </c>
      <c r="BE193" s="214" t="s">
        <v>102</v>
      </c>
      <c r="BF193" s="213" t="s">
        <v>102</v>
      </c>
      <c r="BG193" s="213" t="str">
        <f t="shared" ref="BG193:BG224" si="32">IF(C193="","",BC193+BF193)</f>
        <v/>
      </c>
    </row>
    <row r="194" spans="1:59">
      <c r="A194" s="205">
        <v>59</v>
      </c>
      <c r="B194" s="217" t="s">
        <v>102</v>
      </c>
      <c r="C194" s="217" t="s">
        <v>102</v>
      </c>
      <c r="D194" s="216" t="s">
        <v>102</v>
      </c>
      <c r="E194" s="213" t="s">
        <v>102</v>
      </c>
      <c r="F194" s="213" t="s">
        <v>102</v>
      </c>
      <c r="G194" s="213" t="s">
        <v>102</v>
      </c>
      <c r="H194" s="213" t="s">
        <v>102</v>
      </c>
      <c r="I194" s="213" t="s">
        <v>102</v>
      </c>
      <c r="J194" s="213" t="s">
        <v>102</v>
      </c>
      <c r="K194" s="213" t="s">
        <v>102</v>
      </c>
      <c r="L194" s="213" t="s">
        <v>102</v>
      </c>
      <c r="M194" s="213" t="s">
        <v>102</v>
      </c>
      <c r="N194" s="213" t="s">
        <v>102</v>
      </c>
      <c r="O194" s="213" t="s">
        <v>102</v>
      </c>
      <c r="P194" s="213" t="s">
        <v>102</v>
      </c>
      <c r="Q194" s="213" t="s">
        <v>102</v>
      </c>
      <c r="R194" s="213" t="s">
        <v>102</v>
      </c>
      <c r="S194" s="213" t="s">
        <v>102</v>
      </c>
      <c r="T194" s="213" t="s">
        <v>102</v>
      </c>
      <c r="U194" s="213" t="s">
        <v>102</v>
      </c>
      <c r="V194" s="213" t="s">
        <v>102</v>
      </c>
      <c r="W194" s="213" t="s">
        <v>102</v>
      </c>
      <c r="X194" s="213" t="s">
        <v>102</v>
      </c>
      <c r="Y194" s="213" t="s">
        <v>102</v>
      </c>
      <c r="Z194" s="213" t="s">
        <v>102</v>
      </c>
      <c r="AA194" s="213" t="s">
        <v>102</v>
      </c>
      <c r="AB194" s="213" t="s">
        <v>102</v>
      </c>
      <c r="AC194" s="213" t="s">
        <v>102</v>
      </c>
      <c r="AD194" s="213" t="s">
        <v>102</v>
      </c>
      <c r="AE194" s="213" t="s">
        <v>102</v>
      </c>
      <c r="AF194" s="213" t="s">
        <v>102</v>
      </c>
      <c r="AG194" s="213" t="s">
        <v>102</v>
      </c>
      <c r="AH194" s="213" t="s">
        <v>102</v>
      </c>
      <c r="AI194" s="213" t="s">
        <v>102</v>
      </c>
      <c r="AJ194" s="213" t="s">
        <v>102</v>
      </c>
      <c r="AK194" s="213" t="s">
        <v>102</v>
      </c>
      <c r="AL194" s="213" t="s">
        <v>102</v>
      </c>
      <c r="AM194" s="213" t="s">
        <v>102</v>
      </c>
      <c r="AN194" s="213" t="s">
        <v>102</v>
      </c>
      <c r="AO194" s="213" t="s">
        <v>102</v>
      </c>
      <c r="AP194" s="213" t="str">
        <f t="shared" si="25"/>
        <v/>
      </c>
      <c r="AQ194" s="213" t="str">
        <f t="shared" si="26"/>
        <v/>
      </c>
      <c r="AR194" s="213" t="str">
        <f t="shared" si="27"/>
        <v/>
      </c>
      <c r="AS194" s="213" t="s">
        <v>102</v>
      </c>
      <c r="AT194" s="215" t="s">
        <v>102</v>
      </c>
      <c r="AU194" s="213" t="s">
        <v>102</v>
      </c>
      <c r="AV194" s="213" t="s">
        <v>102</v>
      </c>
      <c r="AW194" s="213" t="s">
        <v>102</v>
      </c>
      <c r="AX194" s="213" t="s">
        <v>102</v>
      </c>
      <c r="AY194" s="213" t="s">
        <v>102</v>
      </c>
      <c r="AZ194" s="214" t="str">
        <f t="shared" si="28"/>
        <v/>
      </c>
      <c r="BA194" s="214" t="s">
        <v>102</v>
      </c>
      <c r="BB194" s="213" t="s">
        <v>102</v>
      </c>
      <c r="BC194" s="215" t="str">
        <f t="shared" si="31"/>
        <v/>
      </c>
      <c r="BD194" s="215" t="s">
        <v>102</v>
      </c>
      <c r="BE194" s="214" t="s">
        <v>102</v>
      </c>
      <c r="BF194" s="213" t="s">
        <v>102</v>
      </c>
      <c r="BG194" s="213" t="str">
        <f t="shared" si="32"/>
        <v/>
      </c>
    </row>
    <row r="195" spans="1:59">
      <c r="A195" s="205">
        <v>59</v>
      </c>
      <c r="B195" s="217" t="s">
        <v>102</v>
      </c>
      <c r="C195" s="217" t="s">
        <v>102</v>
      </c>
      <c r="D195" s="216" t="s">
        <v>102</v>
      </c>
      <c r="E195" s="213" t="s">
        <v>102</v>
      </c>
      <c r="F195" s="213" t="s">
        <v>102</v>
      </c>
      <c r="G195" s="213" t="s">
        <v>102</v>
      </c>
      <c r="H195" s="213" t="s">
        <v>102</v>
      </c>
      <c r="I195" s="213" t="s">
        <v>102</v>
      </c>
      <c r="J195" s="213" t="s">
        <v>102</v>
      </c>
      <c r="K195" s="213" t="s">
        <v>102</v>
      </c>
      <c r="L195" s="213" t="s">
        <v>102</v>
      </c>
      <c r="M195" s="213" t="s">
        <v>102</v>
      </c>
      <c r="N195" s="213" t="s">
        <v>102</v>
      </c>
      <c r="O195" s="213" t="s">
        <v>102</v>
      </c>
      <c r="P195" s="213" t="s">
        <v>102</v>
      </c>
      <c r="Q195" s="213" t="s">
        <v>102</v>
      </c>
      <c r="R195" s="213" t="s">
        <v>102</v>
      </c>
      <c r="S195" s="213" t="s">
        <v>102</v>
      </c>
      <c r="T195" s="213" t="s">
        <v>102</v>
      </c>
      <c r="U195" s="213" t="s">
        <v>102</v>
      </c>
      <c r="V195" s="213" t="s">
        <v>102</v>
      </c>
      <c r="W195" s="213" t="s">
        <v>102</v>
      </c>
      <c r="X195" s="213" t="s">
        <v>102</v>
      </c>
      <c r="Y195" s="213" t="s">
        <v>102</v>
      </c>
      <c r="Z195" s="213" t="s">
        <v>102</v>
      </c>
      <c r="AA195" s="213" t="s">
        <v>102</v>
      </c>
      <c r="AB195" s="213" t="s">
        <v>102</v>
      </c>
      <c r="AC195" s="213" t="s">
        <v>102</v>
      </c>
      <c r="AD195" s="213" t="s">
        <v>102</v>
      </c>
      <c r="AE195" s="213" t="s">
        <v>102</v>
      </c>
      <c r="AF195" s="213" t="s">
        <v>102</v>
      </c>
      <c r="AG195" s="213" t="s">
        <v>102</v>
      </c>
      <c r="AH195" s="213" t="s">
        <v>102</v>
      </c>
      <c r="AI195" s="213" t="s">
        <v>102</v>
      </c>
      <c r="AJ195" s="213" t="s">
        <v>102</v>
      </c>
      <c r="AK195" s="213" t="s">
        <v>102</v>
      </c>
      <c r="AL195" s="213" t="s">
        <v>102</v>
      </c>
      <c r="AM195" s="213" t="s">
        <v>102</v>
      </c>
      <c r="AN195" s="213" t="s">
        <v>102</v>
      </c>
      <c r="AO195" s="213" t="s">
        <v>102</v>
      </c>
      <c r="AP195" s="213" t="str">
        <f t="shared" si="25"/>
        <v/>
      </c>
      <c r="AQ195" s="213" t="str">
        <f t="shared" si="26"/>
        <v/>
      </c>
      <c r="AR195" s="213" t="str">
        <f t="shared" si="27"/>
        <v/>
      </c>
      <c r="AS195" s="213" t="s">
        <v>102</v>
      </c>
      <c r="AT195" s="215" t="s">
        <v>102</v>
      </c>
      <c r="AU195" s="213" t="s">
        <v>102</v>
      </c>
      <c r="AV195" s="213" t="s">
        <v>102</v>
      </c>
      <c r="AW195" s="213" t="s">
        <v>102</v>
      </c>
      <c r="AX195" s="213" t="s">
        <v>102</v>
      </c>
      <c r="AY195" s="213" t="s">
        <v>102</v>
      </c>
      <c r="AZ195" s="214" t="str">
        <f t="shared" si="28"/>
        <v/>
      </c>
      <c r="BA195" s="214" t="s">
        <v>102</v>
      </c>
      <c r="BB195" s="213" t="s">
        <v>102</v>
      </c>
      <c r="BC195" s="215" t="str">
        <f t="shared" si="31"/>
        <v/>
      </c>
      <c r="BD195" s="215" t="s">
        <v>102</v>
      </c>
      <c r="BE195" s="214" t="s">
        <v>102</v>
      </c>
      <c r="BF195" s="213" t="s">
        <v>102</v>
      </c>
      <c r="BG195" s="213" t="str">
        <f t="shared" si="32"/>
        <v/>
      </c>
    </row>
    <row r="196" spans="1:59">
      <c r="A196" s="205">
        <v>59</v>
      </c>
      <c r="B196" s="217" t="s">
        <v>102</v>
      </c>
      <c r="C196" s="217" t="s">
        <v>102</v>
      </c>
      <c r="D196" s="216" t="s">
        <v>102</v>
      </c>
      <c r="E196" s="213" t="s">
        <v>102</v>
      </c>
      <c r="F196" s="213" t="s">
        <v>102</v>
      </c>
      <c r="G196" s="213" t="s">
        <v>102</v>
      </c>
      <c r="H196" s="213" t="s">
        <v>102</v>
      </c>
      <c r="I196" s="213" t="s">
        <v>102</v>
      </c>
      <c r="J196" s="213" t="s">
        <v>102</v>
      </c>
      <c r="K196" s="213" t="s">
        <v>102</v>
      </c>
      <c r="L196" s="213" t="s">
        <v>102</v>
      </c>
      <c r="M196" s="213" t="s">
        <v>102</v>
      </c>
      <c r="N196" s="213" t="s">
        <v>102</v>
      </c>
      <c r="O196" s="213" t="s">
        <v>102</v>
      </c>
      <c r="P196" s="213" t="s">
        <v>102</v>
      </c>
      <c r="Q196" s="213" t="s">
        <v>102</v>
      </c>
      <c r="R196" s="213" t="s">
        <v>102</v>
      </c>
      <c r="S196" s="213" t="s">
        <v>102</v>
      </c>
      <c r="T196" s="213" t="s">
        <v>102</v>
      </c>
      <c r="U196" s="213" t="s">
        <v>102</v>
      </c>
      <c r="V196" s="213" t="s">
        <v>102</v>
      </c>
      <c r="W196" s="213" t="s">
        <v>102</v>
      </c>
      <c r="X196" s="213" t="s">
        <v>102</v>
      </c>
      <c r="Y196" s="213" t="s">
        <v>102</v>
      </c>
      <c r="Z196" s="213" t="s">
        <v>102</v>
      </c>
      <c r="AA196" s="213" t="s">
        <v>102</v>
      </c>
      <c r="AB196" s="213" t="s">
        <v>102</v>
      </c>
      <c r="AC196" s="213" t="s">
        <v>102</v>
      </c>
      <c r="AD196" s="213" t="s">
        <v>102</v>
      </c>
      <c r="AE196" s="213" t="s">
        <v>102</v>
      </c>
      <c r="AF196" s="213" t="s">
        <v>102</v>
      </c>
      <c r="AG196" s="213" t="s">
        <v>102</v>
      </c>
      <c r="AH196" s="213" t="s">
        <v>102</v>
      </c>
      <c r="AI196" s="213" t="s">
        <v>102</v>
      </c>
      <c r="AJ196" s="213" t="s">
        <v>102</v>
      </c>
      <c r="AK196" s="213" t="s">
        <v>102</v>
      </c>
      <c r="AL196" s="213" t="s">
        <v>102</v>
      </c>
      <c r="AM196" s="213" t="s">
        <v>102</v>
      </c>
      <c r="AN196" s="213" t="s">
        <v>102</v>
      </c>
      <c r="AO196" s="213" t="s">
        <v>102</v>
      </c>
      <c r="AP196" s="213" t="str">
        <f t="shared" si="25"/>
        <v/>
      </c>
      <c r="AQ196" s="213" t="str">
        <f t="shared" si="26"/>
        <v/>
      </c>
      <c r="AR196" s="213" t="str">
        <f t="shared" si="27"/>
        <v/>
      </c>
      <c r="AS196" s="213" t="s">
        <v>102</v>
      </c>
      <c r="AT196" s="215" t="s">
        <v>102</v>
      </c>
      <c r="AU196" s="213" t="s">
        <v>102</v>
      </c>
      <c r="AV196" s="213" t="s">
        <v>102</v>
      </c>
      <c r="AW196" s="213" t="s">
        <v>102</v>
      </c>
      <c r="AX196" s="213" t="s">
        <v>102</v>
      </c>
      <c r="AY196" s="213" t="s">
        <v>102</v>
      </c>
      <c r="AZ196" s="214" t="str">
        <f t="shared" si="28"/>
        <v/>
      </c>
      <c r="BA196" s="214" t="s">
        <v>102</v>
      </c>
      <c r="BB196" s="213" t="s">
        <v>102</v>
      </c>
      <c r="BC196" s="215" t="str">
        <f t="shared" si="31"/>
        <v/>
      </c>
      <c r="BD196" s="215" t="s">
        <v>102</v>
      </c>
      <c r="BE196" s="214" t="s">
        <v>102</v>
      </c>
      <c r="BF196" s="213" t="s">
        <v>102</v>
      </c>
      <c r="BG196" s="213" t="str">
        <f t="shared" si="32"/>
        <v/>
      </c>
    </row>
    <row r="197" spans="1:59">
      <c r="A197" s="205">
        <v>59</v>
      </c>
      <c r="B197" s="217" t="s">
        <v>102</v>
      </c>
      <c r="C197" s="217" t="s">
        <v>102</v>
      </c>
      <c r="D197" s="216" t="s">
        <v>102</v>
      </c>
      <c r="E197" s="213" t="s">
        <v>102</v>
      </c>
      <c r="F197" s="213" t="s">
        <v>102</v>
      </c>
      <c r="G197" s="213" t="s">
        <v>102</v>
      </c>
      <c r="H197" s="213" t="s">
        <v>102</v>
      </c>
      <c r="I197" s="213" t="s">
        <v>102</v>
      </c>
      <c r="J197" s="213" t="s">
        <v>102</v>
      </c>
      <c r="K197" s="213" t="s">
        <v>102</v>
      </c>
      <c r="L197" s="213" t="s">
        <v>102</v>
      </c>
      <c r="M197" s="213" t="s">
        <v>102</v>
      </c>
      <c r="N197" s="213" t="s">
        <v>102</v>
      </c>
      <c r="O197" s="213" t="s">
        <v>102</v>
      </c>
      <c r="P197" s="213" t="s">
        <v>102</v>
      </c>
      <c r="Q197" s="213" t="s">
        <v>102</v>
      </c>
      <c r="R197" s="213" t="s">
        <v>102</v>
      </c>
      <c r="S197" s="213" t="s">
        <v>102</v>
      </c>
      <c r="T197" s="213" t="s">
        <v>102</v>
      </c>
      <c r="U197" s="213" t="s">
        <v>102</v>
      </c>
      <c r="V197" s="213" t="s">
        <v>102</v>
      </c>
      <c r="W197" s="213" t="s">
        <v>102</v>
      </c>
      <c r="X197" s="213" t="s">
        <v>102</v>
      </c>
      <c r="Y197" s="213" t="s">
        <v>102</v>
      </c>
      <c r="Z197" s="213" t="s">
        <v>102</v>
      </c>
      <c r="AA197" s="213" t="s">
        <v>102</v>
      </c>
      <c r="AB197" s="213" t="s">
        <v>102</v>
      </c>
      <c r="AC197" s="213" t="s">
        <v>102</v>
      </c>
      <c r="AD197" s="213" t="s">
        <v>102</v>
      </c>
      <c r="AE197" s="213" t="s">
        <v>102</v>
      </c>
      <c r="AF197" s="213" t="s">
        <v>102</v>
      </c>
      <c r="AG197" s="213" t="s">
        <v>102</v>
      </c>
      <c r="AH197" s="213" t="s">
        <v>102</v>
      </c>
      <c r="AI197" s="213" t="s">
        <v>102</v>
      </c>
      <c r="AJ197" s="213" t="s">
        <v>102</v>
      </c>
      <c r="AK197" s="213" t="s">
        <v>102</v>
      </c>
      <c r="AL197" s="213" t="s">
        <v>102</v>
      </c>
      <c r="AM197" s="213" t="s">
        <v>102</v>
      </c>
      <c r="AN197" s="213" t="s">
        <v>102</v>
      </c>
      <c r="AO197" s="213" t="s">
        <v>102</v>
      </c>
      <c r="AP197" s="213" t="str">
        <f t="shared" si="25"/>
        <v/>
      </c>
      <c r="AQ197" s="213" t="str">
        <f t="shared" si="26"/>
        <v/>
      </c>
      <c r="AR197" s="213" t="str">
        <f t="shared" si="27"/>
        <v/>
      </c>
      <c r="AS197" s="213" t="s">
        <v>102</v>
      </c>
      <c r="AT197" s="215" t="s">
        <v>102</v>
      </c>
      <c r="AU197" s="213" t="s">
        <v>102</v>
      </c>
      <c r="AV197" s="213" t="s">
        <v>102</v>
      </c>
      <c r="AW197" s="213" t="s">
        <v>102</v>
      </c>
      <c r="AX197" s="213" t="s">
        <v>102</v>
      </c>
      <c r="AY197" s="213" t="s">
        <v>102</v>
      </c>
      <c r="AZ197" s="214" t="str">
        <f t="shared" si="28"/>
        <v/>
      </c>
      <c r="BA197" s="214" t="s">
        <v>102</v>
      </c>
      <c r="BB197" s="213" t="s">
        <v>102</v>
      </c>
      <c r="BC197" s="215" t="str">
        <f t="shared" si="31"/>
        <v/>
      </c>
      <c r="BD197" s="215" t="s">
        <v>102</v>
      </c>
      <c r="BE197" s="214" t="s">
        <v>102</v>
      </c>
      <c r="BF197" s="213" t="s">
        <v>102</v>
      </c>
      <c r="BG197" s="213" t="str">
        <f t="shared" si="32"/>
        <v/>
      </c>
    </row>
    <row r="198" spans="1:59">
      <c r="A198" s="205">
        <v>59</v>
      </c>
      <c r="B198" s="217" t="s">
        <v>102</v>
      </c>
      <c r="C198" s="217" t="s">
        <v>102</v>
      </c>
      <c r="D198" s="216" t="s">
        <v>102</v>
      </c>
      <c r="E198" s="213" t="s">
        <v>102</v>
      </c>
      <c r="F198" s="213" t="s">
        <v>102</v>
      </c>
      <c r="G198" s="213" t="s">
        <v>102</v>
      </c>
      <c r="H198" s="213" t="s">
        <v>102</v>
      </c>
      <c r="I198" s="213" t="s">
        <v>102</v>
      </c>
      <c r="J198" s="213" t="s">
        <v>102</v>
      </c>
      <c r="K198" s="213" t="s">
        <v>102</v>
      </c>
      <c r="L198" s="213" t="s">
        <v>102</v>
      </c>
      <c r="M198" s="213" t="s">
        <v>102</v>
      </c>
      <c r="N198" s="213" t="s">
        <v>102</v>
      </c>
      <c r="O198" s="213" t="s">
        <v>102</v>
      </c>
      <c r="P198" s="213" t="s">
        <v>102</v>
      </c>
      <c r="Q198" s="213" t="s">
        <v>102</v>
      </c>
      <c r="R198" s="213" t="s">
        <v>102</v>
      </c>
      <c r="S198" s="213" t="s">
        <v>102</v>
      </c>
      <c r="T198" s="213" t="s">
        <v>102</v>
      </c>
      <c r="U198" s="213" t="s">
        <v>102</v>
      </c>
      <c r="V198" s="213" t="s">
        <v>102</v>
      </c>
      <c r="W198" s="213" t="s">
        <v>102</v>
      </c>
      <c r="X198" s="213" t="s">
        <v>102</v>
      </c>
      <c r="Y198" s="213" t="s">
        <v>102</v>
      </c>
      <c r="Z198" s="213" t="s">
        <v>102</v>
      </c>
      <c r="AA198" s="213" t="s">
        <v>102</v>
      </c>
      <c r="AB198" s="213" t="s">
        <v>102</v>
      </c>
      <c r="AC198" s="213" t="s">
        <v>102</v>
      </c>
      <c r="AD198" s="213" t="s">
        <v>102</v>
      </c>
      <c r="AE198" s="213" t="s">
        <v>102</v>
      </c>
      <c r="AF198" s="213" t="s">
        <v>102</v>
      </c>
      <c r="AG198" s="213" t="s">
        <v>102</v>
      </c>
      <c r="AH198" s="213" t="s">
        <v>102</v>
      </c>
      <c r="AI198" s="213" t="s">
        <v>102</v>
      </c>
      <c r="AJ198" s="213" t="s">
        <v>102</v>
      </c>
      <c r="AK198" s="213" t="s">
        <v>102</v>
      </c>
      <c r="AL198" s="213" t="s">
        <v>102</v>
      </c>
      <c r="AM198" s="213" t="s">
        <v>102</v>
      </c>
      <c r="AN198" s="213" t="s">
        <v>102</v>
      </c>
      <c r="AO198" s="213" t="s">
        <v>102</v>
      </c>
      <c r="AP198" s="213" t="str">
        <f t="shared" ref="AP198:AP250" si="33">IF(C198="","",SUM(E198:G198))</f>
        <v/>
      </c>
      <c r="AQ198" s="213" t="str">
        <f t="shared" ref="AQ198:AQ250" si="34">IF(C198="","",SUM(H198:AB198))</f>
        <v/>
      </c>
      <c r="AR198" s="213" t="str">
        <f t="shared" ref="AR198:AR250" si="35">IF(C198="","",SUM(AC198:AO198))</f>
        <v/>
      </c>
      <c r="AS198" s="213" t="s">
        <v>102</v>
      </c>
      <c r="AT198" s="215" t="s">
        <v>102</v>
      </c>
      <c r="AU198" s="213" t="s">
        <v>102</v>
      </c>
      <c r="AV198" s="213" t="s">
        <v>102</v>
      </c>
      <c r="AW198" s="213" t="s">
        <v>102</v>
      </c>
      <c r="AX198" s="213" t="s">
        <v>102</v>
      </c>
      <c r="AY198" s="213" t="s">
        <v>102</v>
      </c>
      <c r="AZ198" s="214" t="str">
        <f t="shared" ref="AZ198:AZ261" si="36">IF(C198="","",IF(ISERROR((AX198-AY198)/AY198),0,((AX198-AY198)/AY198)))</f>
        <v/>
      </c>
      <c r="BA198" s="214" t="s">
        <v>102</v>
      </c>
      <c r="BB198" s="213" t="s">
        <v>102</v>
      </c>
      <c r="BC198" s="215" t="str">
        <f t="shared" si="31"/>
        <v/>
      </c>
      <c r="BD198" s="215" t="s">
        <v>102</v>
      </c>
      <c r="BE198" s="214" t="s">
        <v>102</v>
      </c>
      <c r="BF198" s="213" t="s">
        <v>102</v>
      </c>
      <c r="BG198" s="213" t="str">
        <f t="shared" si="32"/>
        <v/>
      </c>
    </row>
    <row r="199" spans="1:59">
      <c r="A199" s="205">
        <v>59</v>
      </c>
      <c r="B199" s="217" t="s">
        <v>102</v>
      </c>
      <c r="C199" s="217" t="s">
        <v>102</v>
      </c>
      <c r="D199" s="216" t="s">
        <v>102</v>
      </c>
      <c r="E199" s="213" t="s">
        <v>102</v>
      </c>
      <c r="F199" s="213" t="s">
        <v>102</v>
      </c>
      <c r="G199" s="213" t="s">
        <v>102</v>
      </c>
      <c r="H199" s="213" t="s">
        <v>102</v>
      </c>
      <c r="I199" s="213" t="s">
        <v>102</v>
      </c>
      <c r="J199" s="213" t="s">
        <v>102</v>
      </c>
      <c r="K199" s="213" t="s">
        <v>102</v>
      </c>
      <c r="L199" s="213" t="s">
        <v>102</v>
      </c>
      <c r="M199" s="213" t="s">
        <v>102</v>
      </c>
      <c r="N199" s="213" t="s">
        <v>102</v>
      </c>
      <c r="O199" s="213" t="s">
        <v>102</v>
      </c>
      <c r="P199" s="213" t="s">
        <v>102</v>
      </c>
      <c r="Q199" s="213" t="s">
        <v>102</v>
      </c>
      <c r="R199" s="213" t="s">
        <v>102</v>
      </c>
      <c r="S199" s="213" t="s">
        <v>102</v>
      </c>
      <c r="T199" s="213" t="s">
        <v>102</v>
      </c>
      <c r="U199" s="213" t="s">
        <v>102</v>
      </c>
      <c r="V199" s="213" t="s">
        <v>102</v>
      </c>
      <c r="W199" s="213" t="s">
        <v>102</v>
      </c>
      <c r="X199" s="213" t="s">
        <v>102</v>
      </c>
      <c r="Y199" s="213" t="s">
        <v>102</v>
      </c>
      <c r="Z199" s="213" t="s">
        <v>102</v>
      </c>
      <c r="AA199" s="213" t="s">
        <v>102</v>
      </c>
      <c r="AB199" s="213" t="s">
        <v>102</v>
      </c>
      <c r="AC199" s="213" t="s">
        <v>102</v>
      </c>
      <c r="AD199" s="213" t="s">
        <v>102</v>
      </c>
      <c r="AE199" s="213" t="s">
        <v>102</v>
      </c>
      <c r="AF199" s="213" t="s">
        <v>102</v>
      </c>
      <c r="AG199" s="213" t="s">
        <v>102</v>
      </c>
      <c r="AH199" s="213" t="s">
        <v>102</v>
      </c>
      <c r="AI199" s="213" t="s">
        <v>102</v>
      </c>
      <c r="AJ199" s="213" t="s">
        <v>102</v>
      </c>
      <c r="AK199" s="213" t="s">
        <v>102</v>
      </c>
      <c r="AL199" s="213" t="s">
        <v>102</v>
      </c>
      <c r="AM199" s="213" t="s">
        <v>102</v>
      </c>
      <c r="AN199" s="213" t="s">
        <v>102</v>
      </c>
      <c r="AO199" s="213" t="s">
        <v>102</v>
      </c>
      <c r="AP199" s="213" t="str">
        <f t="shared" si="33"/>
        <v/>
      </c>
      <c r="AQ199" s="213" t="str">
        <f t="shared" si="34"/>
        <v/>
      </c>
      <c r="AR199" s="213" t="str">
        <f t="shared" si="35"/>
        <v/>
      </c>
      <c r="AS199" s="213" t="s">
        <v>102</v>
      </c>
      <c r="AT199" s="215" t="s">
        <v>102</v>
      </c>
      <c r="AU199" s="213" t="s">
        <v>102</v>
      </c>
      <c r="AV199" s="213" t="s">
        <v>102</v>
      </c>
      <c r="AW199" s="213" t="s">
        <v>102</v>
      </c>
      <c r="AX199" s="213" t="s">
        <v>102</v>
      </c>
      <c r="AY199" s="213" t="s">
        <v>102</v>
      </c>
      <c r="AZ199" s="214" t="str">
        <f t="shared" si="36"/>
        <v/>
      </c>
      <c r="BA199" s="214" t="s">
        <v>102</v>
      </c>
      <c r="BB199" s="213" t="s">
        <v>102</v>
      </c>
      <c r="BC199" s="215" t="str">
        <f t="shared" si="31"/>
        <v/>
      </c>
      <c r="BD199" s="215" t="s">
        <v>102</v>
      </c>
      <c r="BE199" s="214" t="s">
        <v>102</v>
      </c>
      <c r="BF199" s="213" t="s">
        <v>102</v>
      </c>
      <c r="BG199" s="213" t="str">
        <f t="shared" si="32"/>
        <v/>
      </c>
    </row>
    <row r="200" spans="1:59">
      <c r="A200" s="205">
        <v>59</v>
      </c>
      <c r="B200" s="217" t="s">
        <v>102</v>
      </c>
      <c r="C200" s="217" t="s">
        <v>102</v>
      </c>
      <c r="D200" s="216" t="s">
        <v>102</v>
      </c>
      <c r="E200" s="213" t="s">
        <v>102</v>
      </c>
      <c r="F200" s="213" t="s">
        <v>102</v>
      </c>
      <c r="G200" s="213" t="s">
        <v>102</v>
      </c>
      <c r="H200" s="213" t="s">
        <v>102</v>
      </c>
      <c r="I200" s="213" t="s">
        <v>102</v>
      </c>
      <c r="J200" s="213" t="s">
        <v>102</v>
      </c>
      <c r="K200" s="213" t="s">
        <v>102</v>
      </c>
      <c r="L200" s="213" t="s">
        <v>102</v>
      </c>
      <c r="M200" s="213" t="s">
        <v>102</v>
      </c>
      <c r="N200" s="213" t="s">
        <v>102</v>
      </c>
      <c r="O200" s="213" t="s">
        <v>102</v>
      </c>
      <c r="P200" s="213" t="s">
        <v>102</v>
      </c>
      <c r="Q200" s="213" t="s">
        <v>102</v>
      </c>
      <c r="R200" s="213" t="s">
        <v>102</v>
      </c>
      <c r="S200" s="213" t="s">
        <v>102</v>
      </c>
      <c r="T200" s="213" t="s">
        <v>102</v>
      </c>
      <c r="U200" s="213" t="s">
        <v>102</v>
      </c>
      <c r="V200" s="213" t="s">
        <v>102</v>
      </c>
      <c r="W200" s="213" t="s">
        <v>102</v>
      </c>
      <c r="X200" s="213" t="s">
        <v>102</v>
      </c>
      <c r="Y200" s="213" t="s">
        <v>102</v>
      </c>
      <c r="Z200" s="213" t="s">
        <v>102</v>
      </c>
      <c r="AA200" s="213" t="s">
        <v>102</v>
      </c>
      <c r="AB200" s="213" t="s">
        <v>102</v>
      </c>
      <c r="AC200" s="213" t="s">
        <v>102</v>
      </c>
      <c r="AD200" s="213" t="s">
        <v>102</v>
      </c>
      <c r="AE200" s="213" t="s">
        <v>102</v>
      </c>
      <c r="AF200" s="213" t="s">
        <v>102</v>
      </c>
      <c r="AG200" s="213" t="s">
        <v>102</v>
      </c>
      <c r="AH200" s="213" t="s">
        <v>102</v>
      </c>
      <c r="AI200" s="213" t="s">
        <v>102</v>
      </c>
      <c r="AJ200" s="213" t="s">
        <v>102</v>
      </c>
      <c r="AK200" s="213" t="s">
        <v>102</v>
      </c>
      <c r="AL200" s="213" t="s">
        <v>102</v>
      </c>
      <c r="AM200" s="213" t="s">
        <v>102</v>
      </c>
      <c r="AN200" s="213" t="s">
        <v>102</v>
      </c>
      <c r="AO200" s="213" t="s">
        <v>102</v>
      </c>
      <c r="AP200" s="213" t="str">
        <f t="shared" si="33"/>
        <v/>
      </c>
      <c r="AQ200" s="213" t="str">
        <f t="shared" si="34"/>
        <v/>
      </c>
      <c r="AR200" s="213" t="str">
        <f t="shared" si="35"/>
        <v/>
      </c>
      <c r="AS200" s="213" t="s">
        <v>102</v>
      </c>
      <c r="AT200" s="215" t="s">
        <v>102</v>
      </c>
      <c r="AU200" s="213" t="s">
        <v>102</v>
      </c>
      <c r="AV200" s="213" t="s">
        <v>102</v>
      </c>
      <c r="AW200" s="213" t="s">
        <v>102</v>
      </c>
      <c r="AX200" s="213" t="s">
        <v>102</v>
      </c>
      <c r="AY200" s="213" t="s">
        <v>102</v>
      </c>
      <c r="AZ200" s="214" t="str">
        <f t="shared" si="36"/>
        <v/>
      </c>
      <c r="BA200" s="214" t="s">
        <v>102</v>
      </c>
      <c r="BB200" s="213" t="s">
        <v>102</v>
      </c>
      <c r="BC200" s="215" t="str">
        <f t="shared" si="31"/>
        <v/>
      </c>
      <c r="BD200" s="215" t="s">
        <v>102</v>
      </c>
      <c r="BE200" s="214" t="s">
        <v>102</v>
      </c>
      <c r="BF200" s="213" t="s">
        <v>102</v>
      </c>
      <c r="BG200" s="213" t="str">
        <f t="shared" si="32"/>
        <v/>
      </c>
    </row>
    <row r="201" spans="1:59">
      <c r="A201" s="205">
        <v>59</v>
      </c>
      <c r="B201" s="217" t="s">
        <v>102</v>
      </c>
      <c r="C201" s="217" t="s">
        <v>102</v>
      </c>
      <c r="D201" s="216" t="s">
        <v>102</v>
      </c>
      <c r="E201" s="213" t="s">
        <v>102</v>
      </c>
      <c r="F201" s="213" t="s">
        <v>102</v>
      </c>
      <c r="G201" s="213" t="s">
        <v>102</v>
      </c>
      <c r="H201" s="213" t="s">
        <v>102</v>
      </c>
      <c r="I201" s="213" t="s">
        <v>102</v>
      </c>
      <c r="J201" s="213" t="s">
        <v>102</v>
      </c>
      <c r="K201" s="213" t="s">
        <v>102</v>
      </c>
      <c r="L201" s="213" t="s">
        <v>102</v>
      </c>
      <c r="M201" s="213" t="s">
        <v>102</v>
      </c>
      <c r="N201" s="213" t="s">
        <v>102</v>
      </c>
      <c r="O201" s="213" t="s">
        <v>102</v>
      </c>
      <c r="P201" s="213" t="s">
        <v>102</v>
      </c>
      <c r="Q201" s="213" t="s">
        <v>102</v>
      </c>
      <c r="R201" s="213" t="s">
        <v>102</v>
      </c>
      <c r="S201" s="213" t="s">
        <v>102</v>
      </c>
      <c r="T201" s="213" t="s">
        <v>102</v>
      </c>
      <c r="U201" s="213" t="s">
        <v>102</v>
      </c>
      <c r="V201" s="213" t="s">
        <v>102</v>
      </c>
      <c r="W201" s="213" t="s">
        <v>102</v>
      </c>
      <c r="X201" s="213" t="s">
        <v>102</v>
      </c>
      <c r="Y201" s="213" t="s">
        <v>102</v>
      </c>
      <c r="Z201" s="213" t="s">
        <v>102</v>
      </c>
      <c r="AA201" s="213" t="s">
        <v>102</v>
      </c>
      <c r="AB201" s="213" t="s">
        <v>102</v>
      </c>
      <c r="AC201" s="213" t="s">
        <v>102</v>
      </c>
      <c r="AD201" s="213" t="s">
        <v>102</v>
      </c>
      <c r="AE201" s="213" t="s">
        <v>102</v>
      </c>
      <c r="AF201" s="213" t="s">
        <v>102</v>
      </c>
      <c r="AG201" s="213" t="s">
        <v>102</v>
      </c>
      <c r="AH201" s="213" t="s">
        <v>102</v>
      </c>
      <c r="AI201" s="213" t="s">
        <v>102</v>
      </c>
      <c r="AJ201" s="213" t="s">
        <v>102</v>
      </c>
      <c r="AK201" s="213" t="s">
        <v>102</v>
      </c>
      <c r="AL201" s="213" t="s">
        <v>102</v>
      </c>
      <c r="AM201" s="213" t="s">
        <v>102</v>
      </c>
      <c r="AN201" s="213" t="s">
        <v>102</v>
      </c>
      <c r="AO201" s="213" t="s">
        <v>102</v>
      </c>
      <c r="AP201" s="213" t="str">
        <f t="shared" si="33"/>
        <v/>
      </c>
      <c r="AQ201" s="213" t="str">
        <f t="shared" si="34"/>
        <v/>
      </c>
      <c r="AR201" s="213" t="str">
        <f t="shared" si="35"/>
        <v/>
      </c>
      <c r="AS201" s="213" t="s">
        <v>102</v>
      </c>
      <c r="AT201" s="215" t="s">
        <v>102</v>
      </c>
      <c r="AU201" s="213" t="s">
        <v>102</v>
      </c>
      <c r="AV201" s="213" t="s">
        <v>102</v>
      </c>
      <c r="AW201" s="213" t="s">
        <v>102</v>
      </c>
      <c r="AX201" s="213" t="s">
        <v>102</v>
      </c>
      <c r="AY201" s="213" t="s">
        <v>102</v>
      </c>
      <c r="AZ201" s="214" t="str">
        <f t="shared" si="36"/>
        <v/>
      </c>
      <c r="BA201" s="214" t="s">
        <v>102</v>
      </c>
      <c r="BB201" s="213" t="s">
        <v>102</v>
      </c>
      <c r="BC201" s="215" t="str">
        <f t="shared" si="31"/>
        <v/>
      </c>
      <c r="BD201" s="215" t="s">
        <v>102</v>
      </c>
      <c r="BE201" s="214" t="s">
        <v>102</v>
      </c>
      <c r="BF201" s="213" t="s">
        <v>102</v>
      </c>
      <c r="BG201" s="213" t="str">
        <f t="shared" si="32"/>
        <v/>
      </c>
    </row>
    <row r="202" spans="1:59">
      <c r="A202" s="205">
        <v>59</v>
      </c>
      <c r="B202" s="217" t="s">
        <v>102</v>
      </c>
      <c r="C202" s="217" t="s">
        <v>102</v>
      </c>
      <c r="D202" s="216" t="s">
        <v>102</v>
      </c>
      <c r="E202" s="213" t="s">
        <v>102</v>
      </c>
      <c r="F202" s="213" t="s">
        <v>102</v>
      </c>
      <c r="G202" s="213" t="s">
        <v>102</v>
      </c>
      <c r="H202" s="213" t="s">
        <v>102</v>
      </c>
      <c r="I202" s="213" t="s">
        <v>102</v>
      </c>
      <c r="J202" s="213" t="s">
        <v>102</v>
      </c>
      <c r="K202" s="213" t="s">
        <v>102</v>
      </c>
      <c r="L202" s="213" t="s">
        <v>102</v>
      </c>
      <c r="M202" s="213" t="s">
        <v>102</v>
      </c>
      <c r="N202" s="213" t="s">
        <v>102</v>
      </c>
      <c r="O202" s="213" t="s">
        <v>102</v>
      </c>
      <c r="P202" s="213" t="s">
        <v>102</v>
      </c>
      <c r="Q202" s="213" t="s">
        <v>102</v>
      </c>
      <c r="R202" s="213" t="s">
        <v>102</v>
      </c>
      <c r="S202" s="213" t="s">
        <v>102</v>
      </c>
      <c r="T202" s="213" t="s">
        <v>102</v>
      </c>
      <c r="U202" s="213" t="s">
        <v>102</v>
      </c>
      <c r="V202" s="213" t="s">
        <v>102</v>
      </c>
      <c r="W202" s="213" t="s">
        <v>102</v>
      </c>
      <c r="X202" s="213" t="s">
        <v>102</v>
      </c>
      <c r="Y202" s="213" t="s">
        <v>102</v>
      </c>
      <c r="Z202" s="213" t="s">
        <v>102</v>
      </c>
      <c r="AA202" s="213" t="s">
        <v>102</v>
      </c>
      <c r="AB202" s="213" t="s">
        <v>102</v>
      </c>
      <c r="AC202" s="213" t="s">
        <v>102</v>
      </c>
      <c r="AD202" s="213" t="s">
        <v>102</v>
      </c>
      <c r="AE202" s="213" t="s">
        <v>102</v>
      </c>
      <c r="AF202" s="213" t="s">
        <v>102</v>
      </c>
      <c r="AG202" s="213" t="s">
        <v>102</v>
      </c>
      <c r="AH202" s="213" t="s">
        <v>102</v>
      </c>
      <c r="AI202" s="213" t="s">
        <v>102</v>
      </c>
      <c r="AJ202" s="213" t="s">
        <v>102</v>
      </c>
      <c r="AK202" s="213" t="s">
        <v>102</v>
      </c>
      <c r="AL202" s="213" t="s">
        <v>102</v>
      </c>
      <c r="AM202" s="213" t="s">
        <v>102</v>
      </c>
      <c r="AN202" s="213" t="s">
        <v>102</v>
      </c>
      <c r="AO202" s="213" t="s">
        <v>102</v>
      </c>
      <c r="AP202" s="213" t="str">
        <f t="shared" si="33"/>
        <v/>
      </c>
      <c r="AQ202" s="213" t="str">
        <f t="shared" si="34"/>
        <v/>
      </c>
      <c r="AR202" s="213" t="str">
        <f t="shared" si="35"/>
        <v/>
      </c>
      <c r="AS202" s="213" t="s">
        <v>102</v>
      </c>
      <c r="AT202" s="215" t="s">
        <v>102</v>
      </c>
      <c r="AU202" s="213" t="s">
        <v>102</v>
      </c>
      <c r="AV202" s="213" t="s">
        <v>102</v>
      </c>
      <c r="AW202" s="213" t="s">
        <v>102</v>
      </c>
      <c r="AX202" s="213" t="s">
        <v>102</v>
      </c>
      <c r="AY202" s="213" t="s">
        <v>102</v>
      </c>
      <c r="AZ202" s="214" t="str">
        <f t="shared" si="36"/>
        <v/>
      </c>
      <c r="BA202" s="214" t="s">
        <v>102</v>
      </c>
      <c r="BB202" s="213" t="s">
        <v>102</v>
      </c>
      <c r="BC202" s="215" t="str">
        <f t="shared" si="31"/>
        <v/>
      </c>
      <c r="BD202" s="215" t="s">
        <v>102</v>
      </c>
      <c r="BE202" s="214" t="s">
        <v>102</v>
      </c>
      <c r="BF202" s="213" t="s">
        <v>102</v>
      </c>
      <c r="BG202" s="213" t="str">
        <f t="shared" si="32"/>
        <v/>
      </c>
    </row>
    <row r="203" spans="1:59">
      <c r="A203" s="205">
        <v>59</v>
      </c>
      <c r="B203" s="217" t="s">
        <v>102</v>
      </c>
      <c r="C203" s="217" t="s">
        <v>102</v>
      </c>
      <c r="D203" s="216" t="s">
        <v>102</v>
      </c>
      <c r="E203" s="213" t="s">
        <v>102</v>
      </c>
      <c r="F203" s="213" t="s">
        <v>102</v>
      </c>
      <c r="G203" s="213" t="s">
        <v>102</v>
      </c>
      <c r="H203" s="213" t="s">
        <v>102</v>
      </c>
      <c r="I203" s="213" t="s">
        <v>102</v>
      </c>
      <c r="J203" s="213" t="s">
        <v>102</v>
      </c>
      <c r="K203" s="213" t="s">
        <v>102</v>
      </c>
      <c r="L203" s="213" t="s">
        <v>102</v>
      </c>
      <c r="M203" s="213" t="s">
        <v>102</v>
      </c>
      <c r="N203" s="213" t="s">
        <v>102</v>
      </c>
      <c r="O203" s="213" t="s">
        <v>102</v>
      </c>
      <c r="P203" s="213" t="s">
        <v>102</v>
      </c>
      <c r="Q203" s="213" t="s">
        <v>102</v>
      </c>
      <c r="R203" s="213" t="s">
        <v>102</v>
      </c>
      <c r="S203" s="213" t="s">
        <v>102</v>
      </c>
      <c r="T203" s="213" t="s">
        <v>102</v>
      </c>
      <c r="U203" s="213" t="s">
        <v>102</v>
      </c>
      <c r="V203" s="213" t="s">
        <v>102</v>
      </c>
      <c r="W203" s="213" t="s">
        <v>102</v>
      </c>
      <c r="X203" s="213" t="s">
        <v>102</v>
      </c>
      <c r="Y203" s="213" t="s">
        <v>102</v>
      </c>
      <c r="Z203" s="213" t="s">
        <v>102</v>
      </c>
      <c r="AA203" s="213" t="s">
        <v>102</v>
      </c>
      <c r="AB203" s="213" t="s">
        <v>102</v>
      </c>
      <c r="AC203" s="213" t="s">
        <v>102</v>
      </c>
      <c r="AD203" s="213" t="s">
        <v>102</v>
      </c>
      <c r="AE203" s="213" t="s">
        <v>102</v>
      </c>
      <c r="AF203" s="213" t="s">
        <v>102</v>
      </c>
      <c r="AG203" s="213" t="s">
        <v>102</v>
      </c>
      <c r="AH203" s="213" t="s">
        <v>102</v>
      </c>
      <c r="AI203" s="213" t="s">
        <v>102</v>
      </c>
      <c r="AJ203" s="213" t="s">
        <v>102</v>
      </c>
      <c r="AK203" s="213" t="s">
        <v>102</v>
      </c>
      <c r="AL203" s="213" t="s">
        <v>102</v>
      </c>
      <c r="AM203" s="213" t="s">
        <v>102</v>
      </c>
      <c r="AN203" s="213" t="s">
        <v>102</v>
      </c>
      <c r="AO203" s="213" t="s">
        <v>102</v>
      </c>
      <c r="AP203" s="213" t="str">
        <f t="shared" si="33"/>
        <v/>
      </c>
      <c r="AQ203" s="213" t="str">
        <f t="shared" si="34"/>
        <v/>
      </c>
      <c r="AR203" s="213" t="str">
        <f t="shared" si="35"/>
        <v/>
      </c>
      <c r="AS203" s="213" t="s">
        <v>102</v>
      </c>
      <c r="AT203" s="215" t="s">
        <v>102</v>
      </c>
      <c r="AU203" s="213" t="s">
        <v>102</v>
      </c>
      <c r="AV203" s="213" t="s">
        <v>102</v>
      </c>
      <c r="AW203" s="213" t="s">
        <v>102</v>
      </c>
      <c r="AX203" s="213" t="s">
        <v>102</v>
      </c>
      <c r="AY203" s="213" t="s">
        <v>102</v>
      </c>
      <c r="AZ203" s="214" t="str">
        <f t="shared" si="36"/>
        <v/>
      </c>
      <c r="BA203" s="214" t="s">
        <v>102</v>
      </c>
      <c r="BB203" s="213" t="s">
        <v>102</v>
      </c>
      <c r="BC203" s="215" t="str">
        <f t="shared" si="31"/>
        <v/>
      </c>
      <c r="BD203" s="215" t="s">
        <v>102</v>
      </c>
      <c r="BE203" s="214" t="s">
        <v>102</v>
      </c>
      <c r="BF203" s="213" t="s">
        <v>102</v>
      </c>
      <c r="BG203" s="213" t="str">
        <f t="shared" si="32"/>
        <v/>
      </c>
    </row>
    <row r="204" spans="1:59">
      <c r="A204" s="205">
        <v>59</v>
      </c>
      <c r="B204" s="217" t="s">
        <v>102</v>
      </c>
      <c r="C204" s="217" t="s">
        <v>102</v>
      </c>
      <c r="D204" s="216" t="s">
        <v>102</v>
      </c>
      <c r="E204" s="213" t="s">
        <v>102</v>
      </c>
      <c r="F204" s="213" t="s">
        <v>102</v>
      </c>
      <c r="G204" s="213" t="s">
        <v>102</v>
      </c>
      <c r="H204" s="213" t="s">
        <v>102</v>
      </c>
      <c r="I204" s="213" t="s">
        <v>102</v>
      </c>
      <c r="J204" s="213" t="s">
        <v>102</v>
      </c>
      <c r="K204" s="213" t="s">
        <v>102</v>
      </c>
      <c r="L204" s="213" t="s">
        <v>102</v>
      </c>
      <c r="M204" s="213" t="s">
        <v>102</v>
      </c>
      <c r="N204" s="213" t="s">
        <v>102</v>
      </c>
      <c r="O204" s="213" t="s">
        <v>102</v>
      </c>
      <c r="P204" s="213" t="s">
        <v>102</v>
      </c>
      <c r="Q204" s="213" t="s">
        <v>102</v>
      </c>
      <c r="R204" s="213" t="s">
        <v>102</v>
      </c>
      <c r="S204" s="213" t="s">
        <v>102</v>
      </c>
      <c r="T204" s="213" t="s">
        <v>102</v>
      </c>
      <c r="U204" s="213" t="s">
        <v>102</v>
      </c>
      <c r="V204" s="213" t="s">
        <v>102</v>
      </c>
      <c r="W204" s="213" t="s">
        <v>102</v>
      </c>
      <c r="X204" s="213" t="s">
        <v>102</v>
      </c>
      <c r="Y204" s="213" t="s">
        <v>102</v>
      </c>
      <c r="Z204" s="213" t="s">
        <v>102</v>
      </c>
      <c r="AA204" s="213" t="s">
        <v>102</v>
      </c>
      <c r="AB204" s="213" t="s">
        <v>102</v>
      </c>
      <c r="AC204" s="213" t="s">
        <v>102</v>
      </c>
      <c r="AD204" s="213" t="s">
        <v>102</v>
      </c>
      <c r="AE204" s="213" t="s">
        <v>102</v>
      </c>
      <c r="AF204" s="213" t="s">
        <v>102</v>
      </c>
      <c r="AG204" s="213" t="s">
        <v>102</v>
      </c>
      <c r="AH204" s="213" t="s">
        <v>102</v>
      </c>
      <c r="AI204" s="213" t="s">
        <v>102</v>
      </c>
      <c r="AJ204" s="213" t="s">
        <v>102</v>
      </c>
      <c r="AK204" s="213" t="s">
        <v>102</v>
      </c>
      <c r="AL204" s="213" t="s">
        <v>102</v>
      </c>
      <c r="AM204" s="213" t="s">
        <v>102</v>
      </c>
      <c r="AN204" s="213" t="s">
        <v>102</v>
      </c>
      <c r="AO204" s="213" t="s">
        <v>102</v>
      </c>
      <c r="AP204" s="213" t="str">
        <f t="shared" si="33"/>
        <v/>
      </c>
      <c r="AQ204" s="213" t="str">
        <f t="shared" si="34"/>
        <v/>
      </c>
      <c r="AR204" s="213" t="str">
        <f t="shared" si="35"/>
        <v/>
      </c>
      <c r="AS204" s="213" t="s">
        <v>102</v>
      </c>
      <c r="AT204" s="215" t="s">
        <v>102</v>
      </c>
      <c r="AU204" s="213" t="s">
        <v>102</v>
      </c>
      <c r="AV204" s="213" t="s">
        <v>102</v>
      </c>
      <c r="AW204" s="213" t="s">
        <v>102</v>
      </c>
      <c r="AX204" s="213" t="s">
        <v>102</v>
      </c>
      <c r="AY204" s="213" t="s">
        <v>102</v>
      </c>
      <c r="AZ204" s="214" t="str">
        <f t="shared" si="36"/>
        <v/>
      </c>
      <c r="BA204" s="214" t="s">
        <v>102</v>
      </c>
      <c r="BB204" s="213" t="s">
        <v>102</v>
      </c>
      <c r="BC204" s="215" t="str">
        <f t="shared" si="31"/>
        <v/>
      </c>
      <c r="BD204" s="215" t="s">
        <v>102</v>
      </c>
      <c r="BE204" s="214" t="s">
        <v>102</v>
      </c>
      <c r="BF204" s="213" t="s">
        <v>102</v>
      </c>
      <c r="BG204" s="213" t="str">
        <f t="shared" si="32"/>
        <v/>
      </c>
    </row>
    <row r="205" spans="1:59">
      <c r="A205" s="205">
        <v>59</v>
      </c>
      <c r="B205" s="217" t="s">
        <v>102</v>
      </c>
      <c r="C205" s="217" t="s">
        <v>102</v>
      </c>
      <c r="D205" s="216" t="s">
        <v>102</v>
      </c>
      <c r="E205" s="213" t="s">
        <v>102</v>
      </c>
      <c r="F205" s="213" t="s">
        <v>102</v>
      </c>
      <c r="G205" s="213" t="s">
        <v>102</v>
      </c>
      <c r="H205" s="213" t="s">
        <v>102</v>
      </c>
      <c r="I205" s="213" t="s">
        <v>102</v>
      </c>
      <c r="J205" s="213" t="s">
        <v>102</v>
      </c>
      <c r="K205" s="213" t="s">
        <v>102</v>
      </c>
      <c r="L205" s="213" t="s">
        <v>102</v>
      </c>
      <c r="M205" s="213" t="s">
        <v>102</v>
      </c>
      <c r="N205" s="213" t="s">
        <v>102</v>
      </c>
      <c r="O205" s="213" t="s">
        <v>102</v>
      </c>
      <c r="P205" s="213" t="s">
        <v>102</v>
      </c>
      <c r="Q205" s="213" t="s">
        <v>102</v>
      </c>
      <c r="R205" s="213" t="s">
        <v>102</v>
      </c>
      <c r="S205" s="213" t="s">
        <v>102</v>
      </c>
      <c r="T205" s="213" t="s">
        <v>102</v>
      </c>
      <c r="U205" s="213" t="s">
        <v>102</v>
      </c>
      <c r="V205" s="213" t="s">
        <v>102</v>
      </c>
      <c r="W205" s="213" t="s">
        <v>102</v>
      </c>
      <c r="X205" s="213" t="s">
        <v>102</v>
      </c>
      <c r="Y205" s="213" t="s">
        <v>102</v>
      </c>
      <c r="Z205" s="213" t="s">
        <v>102</v>
      </c>
      <c r="AA205" s="213" t="s">
        <v>102</v>
      </c>
      <c r="AB205" s="213" t="s">
        <v>102</v>
      </c>
      <c r="AC205" s="213" t="s">
        <v>102</v>
      </c>
      <c r="AD205" s="213" t="s">
        <v>102</v>
      </c>
      <c r="AE205" s="213" t="s">
        <v>102</v>
      </c>
      <c r="AF205" s="213" t="s">
        <v>102</v>
      </c>
      <c r="AG205" s="213" t="s">
        <v>102</v>
      </c>
      <c r="AH205" s="213" t="s">
        <v>102</v>
      </c>
      <c r="AI205" s="213" t="s">
        <v>102</v>
      </c>
      <c r="AJ205" s="213" t="s">
        <v>102</v>
      </c>
      <c r="AK205" s="213" t="s">
        <v>102</v>
      </c>
      <c r="AL205" s="213" t="s">
        <v>102</v>
      </c>
      <c r="AM205" s="213" t="s">
        <v>102</v>
      </c>
      <c r="AN205" s="213" t="s">
        <v>102</v>
      </c>
      <c r="AO205" s="213" t="s">
        <v>102</v>
      </c>
      <c r="AP205" s="213" t="str">
        <f t="shared" si="33"/>
        <v/>
      </c>
      <c r="AQ205" s="213" t="str">
        <f t="shared" si="34"/>
        <v/>
      </c>
      <c r="AR205" s="213" t="str">
        <f t="shared" si="35"/>
        <v/>
      </c>
      <c r="AS205" s="213" t="s">
        <v>102</v>
      </c>
      <c r="AT205" s="215" t="s">
        <v>102</v>
      </c>
      <c r="AU205" s="213" t="s">
        <v>102</v>
      </c>
      <c r="AV205" s="213" t="s">
        <v>102</v>
      </c>
      <c r="AW205" s="213" t="s">
        <v>102</v>
      </c>
      <c r="AX205" s="213" t="s">
        <v>102</v>
      </c>
      <c r="AY205" s="213" t="s">
        <v>102</v>
      </c>
      <c r="AZ205" s="214" t="str">
        <f t="shared" si="36"/>
        <v/>
      </c>
      <c r="BA205" s="214" t="s">
        <v>102</v>
      </c>
      <c r="BB205" s="213" t="s">
        <v>102</v>
      </c>
      <c r="BC205" s="215" t="str">
        <f t="shared" si="31"/>
        <v/>
      </c>
      <c r="BD205" s="215" t="s">
        <v>102</v>
      </c>
      <c r="BE205" s="214" t="s">
        <v>102</v>
      </c>
      <c r="BF205" s="213" t="s">
        <v>102</v>
      </c>
      <c r="BG205" s="213" t="str">
        <f t="shared" si="32"/>
        <v/>
      </c>
    </row>
    <row r="206" spans="1:59">
      <c r="A206" s="205">
        <v>59</v>
      </c>
      <c r="B206" s="217" t="s">
        <v>102</v>
      </c>
      <c r="C206" s="217" t="s">
        <v>102</v>
      </c>
      <c r="D206" s="216" t="s">
        <v>102</v>
      </c>
      <c r="E206" s="213" t="s">
        <v>102</v>
      </c>
      <c r="F206" s="213" t="s">
        <v>102</v>
      </c>
      <c r="G206" s="213" t="s">
        <v>102</v>
      </c>
      <c r="H206" s="213" t="s">
        <v>102</v>
      </c>
      <c r="I206" s="213" t="s">
        <v>102</v>
      </c>
      <c r="J206" s="213" t="s">
        <v>102</v>
      </c>
      <c r="K206" s="213" t="s">
        <v>102</v>
      </c>
      <c r="L206" s="213" t="s">
        <v>102</v>
      </c>
      <c r="M206" s="213" t="s">
        <v>102</v>
      </c>
      <c r="N206" s="213" t="s">
        <v>102</v>
      </c>
      <c r="O206" s="213" t="s">
        <v>102</v>
      </c>
      <c r="P206" s="213" t="s">
        <v>102</v>
      </c>
      <c r="Q206" s="213" t="s">
        <v>102</v>
      </c>
      <c r="R206" s="213" t="s">
        <v>102</v>
      </c>
      <c r="S206" s="213" t="s">
        <v>102</v>
      </c>
      <c r="T206" s="213" t="s">
        <v>102</v>
      </c>
      <c r="U206" s="213" t="s">
        <v>102</v>
      </c>
      <c r="V206" s="213" t="s">
        <v>102</v>
      </c>
      <c r="W206" s="213" t="s">
        <v>102</v>
      </c>
      <c r="X206" s="213" t="s">
        <v>102</v>
      </c>
      <c r="Y206" s="213" t="s">
        <v>102</v>
      </c>
      <c r="Z206" s="213" t="s">
        <v>102</v>
      </c>
      <c r="AA206" s="213" t="s">
        <v>102</v>
      </c>
      <c r="AB206" s="213" t="s">
        <v>102</v>
      </c>
      <c r="AC206" s="213" t="s">
        <v>102</v>
      </c>
      <c r="AD206" s="213" t="s">
        <v>102</v>
      </c>
      <c r="AE206" s="213" t="s">
        <v>102</v>
      </c>
      <c r="AF206" s="213" t="s">
        <v>102</v>
      </c>
      <c r="AG206" s="213" t="s">
        <v>102</v>
      </c>
      <c r="AH206" s="213" t="s">
        <v>102</v>
      </c>
      <c r="AI206" s="213" t="s">
        <v>102</v>
      </c>
      <c r="AJ206" s="213" t="s">
        <v>102</v>
      </c>
      <c r="AK206" s="213" t="s">
        <v>102</v>
      </c>
      <c r="AL206" s="213" t="s">
        <v>102</v>
      </c>
      <c r="AM206" s="213" t="s">
        <v>102</v>
      </c>
      <c r="AN206" s="213" t="s">
        <v>102</v>
      </c>
      <c r="AO206" s="213" t="s">
        <v>102</v>
      </c>
      <c r="AP206" s="213" t="str">
        <f t="shared" si="33"/>
        <v/>
      </c>
      <c r="AQ206" s="213" t="str">
        <f t="shared" si="34"/>
        <v/>
      </c>
      <c r="AR206" s="213" t="str">
        <f t="shared" si="35"/>
        <v/>
      </c>
      <c r="AS206" s="213" t="s">
        <v>102</v>
      </c>
      <c r="AT206" s="215" t="s">
        <v>102</v>
      </c>
      <c r="AU206" s="213" t="s">
        <v>102</v>
      </c>
      <c r="AV206" s="213" t="s">
        <v>102</v>
      </c>
      <c r="AW206" s="213" t="s">
        <v>102</v>
      </c>
      <c r="AX206" s="213" t="s">
        <v>102</v>
      </c>
      <c r="AY206" s="213" t="s">
        <v>102</v>
      </c>
      <c r="AZ206" s="214" t="str">
        <f t="shared" si="36"/>
        <v/>
      </c>
      <c r="BA206" s="214" t="s">
        <v>102</v>
      </c>
      <c r="BB206" s="213" t="s">
        <v>102</v>
      </c>
      <c r="BC206" s="215" t="str">
        <f t="shared" si="31"/>
        <v/>
      </c>
      <c r="BD206" s="215" t="s">
        <v>102</v>
      </c>
      <c r="BE206" s="214" t="s">
        <v>102</v>
      </c>
      <c r="BF206" s="213" t="s">
        <v>102</v>
      </c>
      <c r="BG206" s="213" t="str">
        <f t="shared" si="32"/>
        <v/>
      </c>
    </row>
    <row r="207" spans="1:59">
      <c r="A207" s="205">
        <v>59</v>
      </c>
      <c r="B207" s="217" t="s">
        <v>102</v>
      </c>
      <c r="C207" s="217" t="s">
        <v>102</v>
      </c>
      <c r="D207" s="216" t="s">
        <v>102</v>
      </c>
      <c r="E207" s="213" t="s">
        <v>102</v>
      </c>
      <c r="F207" s="213" t="s">
        <v>102</v>
      </c>
      <c r="G207" s="213" t="s">
        <v>102</v>
      </c>
      <c r="H207" s="213" t="s">
        <v>102</v>
      </c>
      <c r="I207" s="213" t="s">
        <v>102</v>
      </c>
      <c r="J207" s="213" t="s">
        <v>102</v>
      </c>
      <c r="K207" s="213" t="s">
        <v>102</v>
      </c>
      <c r="L207" s="213" t="s">
        <v>102</v>
      </c>
      <c r="M207" s="213" t="s">
        <v>102</v>
      </c>
      <c r="N207" s="213" t="s">
        <v>102</v>
      </c>
      <c r="O207" s="213" t="s">
        <v>102</v>
      </c>
      <c r="P207" s="213" t="s">
        <v>102</v>
      </c>
      <c r="Q207" s="213" t="s">
        <v>102</v>
      </c>
      <c r="R207" s="213" t="s">
        <v>102</v>
      </c>
      <c r="S207" s="213" t="s">
        <v>102</v>
      </c>
      <c r="T207" s="213" t="s">
        <v>102</v>
      </c>
      <c r="U207" s="213" t="s">
        <v>102</v>
      </c>
      <c r="V207" s="213" t="s">
        <v>102</v>
      </c>
      <c r="W207" s="213" t="s">
        <v>102</v>
      </c>
      <c r="X207" s="213" t="s">
        <v>102</v>
      </c>
      <c r="Y207" s="213" t="s">
        <v>102</v>
      </c>
      <c r="Z207" s="213" t="s">
        <v>102</v>
      </c>
      <c r="AA207" s="213" t="s">
        <v>102</v>
      </c>
      <c r="AB207" s="213" t="s">
        <v>102</v>
      </c>
      <c r="AC207" s="213" t="s">
        <v>102</v>
      </c>
      <c r="AD207" s="213" t="s">
        <v>102</v>
      </c>
      <c r="AE207" s="213" t="s">
        <v>102</v>
      </c>
      <c r="AF207" s="213" t="s">
        <v>102</v>
      </c>
      <c r="AG207" s="213" t="s">
        <v>102</v>
      </c>
      <c r="AH207" s="213" t="s">
        <v>102</v>
      </c>
      <c r="AI207" s="213" t="s">
        <v>102</v>
      </c>
      <c r="AJ207" s="213" t="s">
        <v>102</v>
      </c>
      <c r="AK207" s="213" t="s">
        <v>102</v>
      </c>
      <c r="AL207" s="213" t="s">
        <v>102</v>
      </c>
      <c r="AM207" s="213" t="s">
        <v>102</v>
      </c>
      <c r="AN207" s="213" t="s">
        <v>102</v>
      </c>
      <c r="AO207" s="213" t="s">
        <v>102</v>
      </c>
      <c r="AP207" s="213" t="str">
        <f t="shared" si="33"/>
        <v/>
      </c>
      <c r="AQ207" s="213" t="str">
        <f t="shared" si="34"/>
        <v/>
      </c>
      <c r="AR207" s="213" t="str">
        <f t="shared" si="35"/>
        <v/>
      </c>
      <c r="AS207" s="213" t="s">
        <v>102</v>
      </c>
      <c r="AT207" s="215" t="s">
        <v>102</v>
      </c>
      <c r="AU207" s="213" t="s">
        <v>102</v>
      </c>
      <c r="AV207" s="213" t="s">
        <v>102</v>
      </c>
      <c r="AW207" s="213" t="s">
        <v>102</v>
      </c>
      <c r="AX207" s="213" t="s">
        <v>102</v>
      </c>
      <c r="AY207" s="213" t="s">
        <v>102</v>
      </c>
      <c r="AZ207" s="214" t="str">
        <f t="shared" si="36"/>
        <v/>
      </c>
      <c r="BA207" s="214" t="s">
        <v>102</v>
      </c>
      <c r="BB207" s="213" t="s">
        <v>102</v>
      </c>
      <c r="BC207" s="215" t="str">
        <f t="shared" si="31"/>
        <v/>
      </c>
      <c r="BD207" s="215" t="s">
        <v>102</v>
      </c>
      <c r="BE207" s="214" t="s">
        <v>102</v>
      </c>
      <c r="BF207" s="213" t="s">
        <v>102</v>
      </c>
      <c r="BG207" s="213" t="str">
        <f t="shared" si="32"/>
        <v/>
      </c>
    </row>
    <row r="208" spans="1:59">
      <c r="A208" s="205">
        <v>59</v>
      </c>
      <c r="B208" s="217" t="s">
        <v>102</v>
      </c>
      <c r="C208" s="217" t="s">
        <v>102</v>
      </c>
      <c r="D208" s="216" t="s">
        <v>102</v>
      </c>
      <c r="E208" s="213" t="s">
        <v>102</v>
      </c>
      <c r="F208" s="213" t="s">
        <v>102</v>
      </c>
      <c r="G208" s="213" t="s">
        <v>102</v>
      </c>
      <c r="H208" s="213" t="s">
        <v>102</v>
      </c>
      <c r="I208" s="213" t="s">
        <v>102</v>
      </c>
      <c r="J208" s="213" t="s">
        <v>102</v>
      </c>
      <c r="K208" s="213" t="s">
        <v>102</v>
      </c>
      <c r="L208" s="213" t="s">
        <v>102</v>
      </c>
      <c r="M208" s="213" t="s">
        <v>102</v>
      </c>
      <c r="N208" s="213" t="s">
        <v>102</v>
      </c>
      <c r="O208" s="213" t="s">
        <v>102</v>
      </c>
      <c r="P208" s="213" t="s">
        <v>102</v>
      </c>
      <c r="Q208" s="213" t="s">
        <v>102</v>
      </c>
      <c r="R208" s="213" t="s">
        <v>102</v>
      </c>
      <c r="S208" s="213" t="s">
        <v>102</v>
      </c>
      <c r="T208" s="213" t="s">
        <v>102</v>
      </c>
      <c r="U208" s="213" t="s">
        <v>102</v>
      </c>
      <c r="V208" s="213" t="s">
        <v>102</v>
      </c>
      <c r="W208" s="213" t="s">
        <v>102</v>
      </c>
      <c r="X208" s="213" t="s">
        <v>102</v>
      </c>
      <c r="Y208" s="213" t="s">
        <v>102</v>
      </c>
      <c r="Z208" s="213" t="s">
        <v>102</v>
      </c>
      <c r="AA208" s="213" t="s">
        <v>102</v>
      </c>
      <c r="AB208" s="213" t="s">
        <v>102</v>
      </c>
      <c r="AC208" s="213" t="s">
        <v>102</v>
      </c>
      <c r="AD208" s="213" t="s">
        <v>102</v>
      </c>
      <c r="AE208" s="213" t="s">
        <v>102</v>
      </c>
      <c r="AF208" s="213" t="s">
        <v>102</v>
      </c>
      <c r="AG208" s="213" t="s">
        <v>102</v>
      </c>
      <c r="AH208" s="213" t="s">
        <v>102</v>
      </c>
      <c r="AI208" s="213" t="s">
        <v>102</v>
      </c>
      <c r="AJ208" s="213" t="s">
        <v>102</v>
      </c>
      <c r="AK208" s="213" t="s">
        <v>102</v>
      </c>
      <c r="AL208" s="213" t="s">
        <v>102</v>
      </c>
      <c r="AM208" s="213" t="s">
        <v>102</v>
      </c>
      <c r="AN208" s="213" t="s">
        <v>102</v>
      </c>
      <c r="AO208" s="213" t="s">
        <v>102</v>
      </c>
      <c r="AP208" s="213" t="str">
        <f t="shared" si="33"/>
        <v/>
      </c>
      <c r="AQ208" s="213" t="str">
        <f t="shared" si="34"/>
        <v/>
      </c>
      <c r="AR208" s="213" t="str">
        <f t="shared" si="35"/>
        <v/>
      </c>
      <c r="AS208" s="213" t="s">
        <v>102</v>
      </c>
      <c r="AT208" s="215" t="s">
        <v>102</v>
      </c>
      <c r="AU208" s="213" t="s">
        <v>102</v>
      </c>
      <c r="AV208" s="213" t="s">
        <v>102</v>
      </c>
      <c r="AW208" s="213" t="s">
        <v>102</v>
      </c>
      <c r="AX208" s="213" t="s">
        <v>102</v>
      </c>
      <c r="AY208" s="213" t="s">
        <v>102</v>
      </c>
      <c r="AZ208" s="214" t="str">
        <f t="shared" si="36"/>
        <v/>
      </c>
      <c r="BA208" s="214" t="s">
        <v>102</v>
      </c>
      <c r="BB208" s="213" t="s">
        <v>102</v>
      </c>
      <c r="BC208" s="215" t="str">
        <f t="shared" si="31"/>
        <v/>
      </c>
      <c r="BD208" s="215" t="s">
        <v>102</v>
      </c>
      <c r="BE208" s="214" t="s">
        <v>102</v>
      </c>
      <c r="BF208" s="213" t="s">
        <v>102</v>
      </c>
      <c r="BG208" s="213" t="str">
        <f t="shared" si="32"/>
        <v/>
      </c>
    </row>
    <row r="209" spans="1:59">
      <c r="A209" s="205">
        <v>59</v>
      </c>
      <c r="B209" s="217" t="s">
        <v>102</v>
      </c>
      <c r="C209" s="217" t="s">
        <v>102</v>
      </c>
      <c r="D209" s="216" t="s">
        <v>102</v>
      </c>
      <c r="E209" s="213" t="s">
        <v>102</v>
      </c>
      <c r="F209" s="213" t="s">
        <v>102</v>
      </c>
      <c r="G209" s="213" t="s">
        <v>102</v>
      </c>
      <c r="H209" s="213" t="s">
        <v>102</v>
      </c>
      <c r="I209" s="213" t="s">
        <v>102</v>
      </c>
      <c r="J209" s="213" t="s">
        <v>102</v>
      </c>
      <c r="K209" s="213" t="s">
        <v>102</v>
      </c>
      <c r="L209" s="213" t="s">
        <v>102</v>
      </c>
      <c r="M209" s="213" t="s">
        <v>102</v>
      </c>
      <c r="N209" s="213" t="s">
        <v>102</v>
      </c>
      <c r="O209" s="213" t="s">
        <v>102</v>
      </c>
      <c r="P209" s="213" t="s">
        <v>102</v>
      </c>
      <c r="Q209" s="213" t="s">
        <v>102</v>
      </c>
      <c r="R209" s="213" t="s">
        <v>102</v>
      </c>
      <c r="S209" s="213" t="s">
        <v>102</v>
      </c>
      <c r="T209" s="213" t="s">
        <v>102</v>
      </c>
      <c r="U209" s="213" t="s">
        <v>102</v>
      </c>
      <c r="V209" s="213" t="s">
        <v>102</v>
      </c>
      <c r="W209" s="213" t="s">
        <v>102</v>
      </c>
      <c r="X209" s="213" t="s">
        <v>102</v>
      </c>
      <c r="Y209" s="213" t="s">
        <v>102</v>
      </c>
      <c r="Z209" s="213" t="s">
        <v>102</v>
      </c>
      <c r="AA209" s="213" t="s">
        <v>102</v>
      </c>
      <c r="AB209" s="213" t="s">
        <v>102</v>
      </c>
      <c r="AC209" s="213" t="s">
        <v>102</v>
      </c>
      <c r="AD209" s="213" t="s">
        <v>102</v>
      </c>
      <c r="AE209" s="213" t="s">
        <v>102</v>
      </c>
      <c r="AF209" s="213" t="s">
        <v>102</v>
      </c>
      <c r="AG209" s="213" t="s">
        <v>102</v>
      </c>
      <c r="AH209" s="213" t="s">
        <v>102</v>
      </c>
      <c r="AI209" s="213" t="s">
        <v>102</v>
      </c>
      <c r="AJ209" s="213" t="s">
        <v>102</v>
      </c>
      <c r="AK209" s="213" t="s">
        <v>102</v>
      </c>
      <c r="AL209" s="213" t="s">
        <v>102</v>
      </c>
      <c r="AM209" s="213" t="s">
        <v>102</v>
      </c>
      <c r="AN209" s="213" t="s">
        <v>102</v>
      </c>
      <c r="AO209" s="213" t="s">
        <v>102</v>
      </c>
      <c r="AP209" s="213" t="str">
        <f t="shared" si="33"/>
        <v/>
      </c>
      <c r="AQ209" s="213" t="str">
        <f t="shared" si="34"/>
        <v/>
      </c>
      <c r="AR209" s="213" t="str">
        <f t="shared" si="35"/>
        <v/>
      </c>
      <c r="AS209" s="213" t="s">
        <v>102</v>
      </c>
      <c r="AT209" s="215" t="s">
        <v>102</v>
      </c>
      <c r="AU209" s="213" t="s">
        <v>102</v>
      </c>
      <c r="AV209" s="213" t="s">
        <v>102</v>
      </c>
      <c r="AW209" s="213" t="s">
        <v>102</v>
      </c>
      <c r="AX209" s="213" t="s">
        <v>102</v>
      </c>
      <c r="AY209" s="213" t="s">
        <v>102</v>
      </c>
      <c r="AZ209" s="214" t="str">
        <f t="shared" si="36"/>
        <v/>
      </c>
      <c r="BA209" s="214" t="s">
        <v>102</v>
      </c>
      <c r="BB209" s="213" t="s">
        <v>102</v>
      </c>
      <c r="BC209" s="215" t="str">
        <f t="shared" si="31"/>
        <v/>
      </c>
      <c r="BD209" s="215" t="s">
        <v>102</v>
      </c>
      <c r="BE209" s="214" t="s">
        <v>102</v>
      </c>
      <c r="BF209" s="213" t="s">
        <v>102</v>
      </c>
      <c r="BG209" s="213" t="str">
        <f t="shared" si="32"/>
        <v/>
      </c>
    </row>
    <row r="210" spans="1:59">
      <c r="A210" s="205">
        <v>59</v>
      </c>
      <c r="B210" s="217" t="s">
        <v>102</v>
      </c>
      <c r="C210" s="217" t="s">
        <v>102</v>
      </c>
      <c r="D210" s="216" t="s">
        <v>102</v>
      </c>
      <c r="E210" s="213" t="s">
        <v>102</v>
      </c>
      <c r="F210" s="213" t="s">
        <v>102</v>
      </c>
      <c r="G210" s="213" t="s">
        <v>102</v>
      </c>
      <c r="H210" s="213" t="s">
        <v>102</v>
      </c>
      <c r="I210" s="213" t="s">
        <v>102</v>
      </c>
      <c r="J210" s="213" t="s">
        <v>102</v>
      </c>
      <c r="K210" s="213" t="s">
        <v>102</v>
      </c>
      <c r="L210" s="213" t="s">
        <v>102</v>
      </c>
      <c r="M210" s="213" t="s">
        <v>102</v>
      </c>
      <c r="N210" s="213" t="s">
        <v>102</v>
      </c>
      <c r="O210" s="213" t="s">
        <v>102</v>
      </c>
      <c r="P210" s="213" t="s">
        <v>102</v>
      </c>
      <c r="Q210" s="213" t="s">
        <v>102</v>
      </c>
      <c r="R210" s="213" t="s">
        <v>102</v>
      </c>
      <c r="S210" s="213" t="s">
        <v>102</v>
      </c>
      <c r="T210" s="213" t="s">
        <v>102</v>
      </c>
      <c r="U210" s="213" t="s">
        <v>102</v>
      </c>
      <c r="V210" s="213" t="s">
        <v>102</v>
      </c>
      <c r="W210" s="213" t="s">
        <v>102</v>
      </c>
      <c r="X210" s="213" t="s">
        <v>102</v>
      </c>
      <c r="Y210" s="213" t="s">
        <v>102</v>
      </c>
      <c r="Z210" s="213" t="s">
        <v>102</v>
      </c>
      <c r="AA210" s="213" t="s">
        <v>102</v>
      </c>
      <c r="AB210" s="213" t="s">
        <v>102</v>
      </c>
      <c r="AC210" s="213" t="s">
        <v>102</v>
      </c>
      <c r="AD210" s="213" t="s">
        <v>102</v>
      </c>
      <c r="AE210" s="213" t="s">
        <v>102</v>
      </c>
      <c r="AF210" s="213" t="s">
        <v>102</v>
      </c>
      <c r="AG210" s="213" t="s">
        <v>102</v>
      </c>
      <c r="AH210" s="213" t="s">
        <v>102</v>
      </c>
      <c r="AI210" s="213" t="s">
        <v>102</v>
      </c>
      <c r="AJ210" s="213" t="s">
        <v>102</v>
      </c>
      <c r="AK210" s="213" t="s">
        <v>102</v>
      </c>
      <c r="AL210" s="213" t="s">
        <v>102</v>
      </c>
      <c r="AM210" s="213" t="s">
        <v>102</v>
      </c>
      <c r="AN210" s="213" t="s">
        <v>102</v>
      </c>
      <c r="AO210" s="213" t="s">
        <v>102</v>
      </c>
      <c r="AP210" s="213" t="str">
        <f t="shared" si="33"/>
        <v/>
      </c>
      <c r="AQ210" s="213" t="str">
        <f t="shared" si="34"/>
        <v/>
      </c>
      <c r="AR210" s="213" t="str">
        <f t="shared" si="35"/>
        <v/>
      </c>
      <c r="AS210" s="213" t="s">
        <v>102</v>
      </c>
      <c r="AT210" s="215" t="s">
        <v>102</v>
      </c>
      <c r="AU210" s="213" t="s">
        <v>102</v>
      </c>
      <c r="AV210" s="213" t="s">
        <v>102</v>
      </c>
      <c r="AW210" s="213" t="s">
        <v>102</v>
      </c>
      <c r="AX210" s="213" t="s">
        <v>102</v>
      </c>
      <c r="AY210" s="213" t="s">
        <v>102</v>
      </c>
      <c r="AZ210" s="214" t="str">
        <f t="shared" si="36"/>
        <v/>
      </c>
      <c r="BA210" s="214" t="s">
        <v>102</v>
      </c>
      <c r="BB210" s="213" t="s">
        <v>102</v>
      </c>
      <c r="BC210" s="215" t="str">
        <f t="shared" si="31"/>
        <v/>
      </c>
      <c r="BD210" s="215" t="s">
        <v>102</v>
      </c>
      <c r="BE210" s="214" t="s">
        <v>102</v>
      </c>
      <c r="BF210" s="213" t="s">
        <v>102</v>
      </c>
      <c r="BG210" s="213" t="str">
        <f t="shared" si="32"/>
        <v/>
      </c>
    </row>
    <row r="211" spans="1:59">
      <c r="A211" s="205">
        <v>59</v>
      </c>
      <c r="B211" s="217" t="s">
        <v>102</v>
      </c>
      <c r="C211" s="217" t="s">
        <v>102</v>
      </c>
      <c r="D211" s="216" t="s">
        <v>102</v>
      </c>
      <c r="E211" s="213" t="s">
        <v>102</v>
      </c>
      <c r="F211" s="213" t="s">
        <v>102</v>
      </c>
      <c r="G211" s="213" t="s">
        <v>102</v>
      </c>
      <c r="H211" s="213" t="s">
        <v>102</v>
      </c>
      <c r="I211" s="213" t="s">
        <v>102</v>
      </c>
      <c r="J211" s="213" t="s">
        <v>102</v>
      </c>
      <c r="K211" s="213" t="s">
        <v>102</v>
      </c>
      <c r="L211" s="213" t="s">
        <v>102</v>
      </c>
      <c r="M211" s="213" t="s">
        <v>102</v>
      </c>
      <c r="N211" s="213" t="s">
        <v>102</v>
      </c>
      <c r="O211" s="213" t="s">
        <v>102</v>
      </c>
      <c r="P211" s="213" t="s">
        <v>102</v>
      </c>
      <c r="Q211" s="213" t="s">
        <v>102</v>
      </c>
      <c r="R211" s="213" t="s">
        <v>102</v>
      </c>
      <c r="S211" s="213" t="s">
        <v>102</v>
      </c>
      <c r="T211" s="213" t="s">
        <v>102</v>
      </c>
      <c r="U211" s="213" t="s">
        <v>102</v>
      </c>
      <c r="V211" s="213" t="s">
        <v>102</v>
      </c>
      <c r="W211" s="213" t="s">
        <v>102</v>
      </c>
      <c r="X211" s="213" t="s">
        <v>102</v>
      </c>
      <c r="Y211" s="213" t="s">
        <v>102</v>
      </c>
      <c r="Z211" s="213" t="s">
        <v>102</v>
      </c>
      <c r="AA211" s="213" t="s">
        <v>102</v>
      </c>
      <c r="AB211" s="213" t="s">
        <v>102</v>
      </c>
      <c r="AC211" s="213" t="s">
        <v>102</v>
      </c>
      <c r="AD211" s="213" t="s">
        <v>102</v>
      </c>
      <c r="AE211" s="213" t="s">
        <v>102</v>
      </c>
      <c r="AF211" s="213" t="s">
        <v>102</v>
      </c>
      <c r="AG211" s="213" t="s">
        <v>102</v>
      </c>
      <c r="AH211" s="213" t="s">
        <v>102</v>
      </c>
      <c r="AI211" s="213" t="s">
        <v>102</v>
      </c>
      <c r="AJ211" s="213" t="s">
        <v>102</v>
      </c>
      <c r="AK211" s="213" t="s">
        <v>102</v>
      </c>
      <c r="AL211" s="213" t="s">
        <v>102</v>
      </c>
      <c r="AM211" s="213" t="s">
        <v>102</v>
      </c>
      <c r="AN211" s="213" t="s">
        <v>102</v>
      </c>
      <c r="AO211" s="213" t="s">
        <v>102</v>
      </c>
      <c r="AP211" s="213" t="str">
        <f t="shared" si="33"/>
        <v/>
      </c>
      <c r="AQ211" s="213" t="str">
        <f t="shared" si="34"/>
        <v/>
      </c>
      <c r="AR211" s="213" t="str">
        <f t="shared" si="35"/>
        <v/>
      </c>
      <c r="AS211" s="213" t="s">
        <v>102</v>
      </c>
      <c r="AT211" s="215" t="s">
        <v>102</v>
      </c>
      <c r="AU211" s="213" t="s">
        <v>102</v>
      </c>
      <c r="AV211" s="213" t="s">
        <v>102</v>
      </c>
      <c r="AW211" s="213" t="s">
        <v>102</v>
      </c>
      <c r="AX211" s="213" t="s">
        <v>102</v>
      </c>
      <c r="AY211" s="213" t="s">
        <v>102</v>
      </c>
      <c r="AZ211" s="214" t="str">
        <f t="shared" si="36"/>
        <v/>
      </c>
      <c r="BA211" s="214" t="s">
        <v>102</v>
      </c>
      <c r="BB211" s="213" t="s">
        <v>102</v>
      </c>
      <c r="BC211" s="215" t="str">
        <f t="shared" si="31"/>
        <v/>
      </c>
      <c r="BD211" s="215" t="s">
        <v>102</v>
      </c>
      <c r="BE211" s="214" t="s">
        <v>102</v>
      </c>
      <c r="BF211" s="213" t="s">
        <v>102</v>
      </c>
      <c r="BG211" s="213" t="str">
        <f t="shared" si="32"/>
        <v/>
      </c>
    </row>
    <row r="212" spans="1:59">
      <c r="A212" s="205">
        <v>59</v>
      </c>
      <c r="B212" s="217" t="s">
        <v>102</v>
      </c>
      <c r="C212" s="217" t="s">
        <v>102</v>
      </c>
      <c r="D212" s="216" t="s">
        <v>102</v>
      </c>
      <c r="E212" s="213" t="s">
        <v>102</v>
      </c>
      <c r="F212" s="213" t="s">
        <v>102</v>
      </c>
      <c r="G212" s="213" t="s">
        <v>102</v>
      </c>
      <c r="H212" s="213" t="s">
        <v>102</v>
      </c>
      <c r="I212" s="213" t="s">
        <v>102</v>
      </c>
      <c r="J212" s="213" t="s">
        <v>102</v>
      </c>
      <c r="K212" s="213" t="s">
        <v>102</v>
      </c>
      <c r="L212" s="213" t="s">
        <v>102</v>
      </c>
      <c r="M212" s="213" t="s">
        <v>102</v>
      </c>
      <c r="N212" s="213" t="s">
        <v>102</v>
      </c>
      <c r="O212" s="213" t="s">
        <v>102</v>
      </c>
      <c r="P212" s="213" t="s">
        <v>102</v>
      </c>
      <c r="Q212" s="213" t="s">
        <v>102</v>
      </c>
      <c r="R212" s="213" t="s">
        <v>102</v>
      </c>
      <c r="S212" s="213" t="s">
        <v>102</v>
      </c>
      <c r="T212" s="213" t="s">
        <v>102</v>
      </c>
      <c r="U212" s="213" t="s">
        <v>102</v>
      </c>
      <c r="V212" s="213" t="s">
        <v>102</v>
      </c>
      <c r="W212" s="213" t="s">
        <v>102</v>
      </c>
      <c r="X212" s="213" t="s">
        <v>102</v>
      </c>
      <c r="Y212" s="213" t="s">
        <v>102</v>
      </c>
      <c r="Z212" s="213" t="s">
        <v>102</v>
      </c>
      <c r="AA212" s="213" t="s">
        <v>102</v>
      </c>
      <c r="AB212" s="213" t="s">
        <v>102</v>
      </c>
      <c r="AC212" s="213" t="s">
        <v>102</v>
      </c>
      <c r="AD212" s="213" t="s">
        <v>102</v>
      </c>
      <c r="AE212" s="213" t="s">
        <v>102</v>
      </c>
      <c r="AF212" s="213" t="s">
        <v>102</v>
      </c>
      <c r="AG212" s="213" t="s">
        <v>102</v>
      </c>
      <c r="AH212" s="213" t="s">
        <v>102</v>
      </c>
      <c r="AI212" s="213" t="s">
        <v>102</v>
      </c>
      <c r="AJ212" s="213" t="s">
        <v>102</v>
      </c>
      <c r="AK212" s="213" t="s">
        <v>102</v>
      </c>
      <c r="AL212" s="213" t="s">
        <v>102</v>
      </c>
      <c r="AM212" s="213" t="s">
        <v>102</v>
      </c>
      <c r="AN212" s="213" t="s">
        <v>102</v>
      </c>
      <c r="AO212" s="213" t="s">
        <v>102</v>
      </c>
      <c r="AP212" s="213" t="str">
        <f t="shared" si="33"/>
        <v/>
      </c>
      <c r="AQ212" s="213" t="str">
        <f t="shared" si="34"/>
        <v/>
      </c>
      <c r="AR212" s="213" t="str">
        <f t="shared" si="35"/>
        <v/>
      </c>
      <c r="AS212" s="213" t="s">
        <v>102</v>
      </c>
      <c r="AT212" s="215" t="s">
        <v>102</v>
      </c>
      <c r="AU212" s="213" t="s">
        <v>102</v>
      </c>
      <c r="AV212" s="213" t="s">
        <v>102</v>
      </c>
      <c r="AW212" s="213" t="s">
        <v>102</v>
      </c>
      <c r="AX212" s="213" t="s">
        <v>102</v>
      </c>
      <c r="AY212" s="213" t="s">
        <v>102</v>
      </c>
      <c r="AZ212" s="214" t="str">
        <f t="shared" si="36"/>
        <v/>
      </c>
      <c r="BA212" s="214" t="s">
        <v>102</v>
      </c>
      <c r="BB212" s="213" t="s">
        <v>102</v>
      </c>
      <c r="BC212" s="215" t="str">
        <f t="shared" si="31"/>
        <v/>
      </c>
      <c r="BD212" s="215" t="s">
        <v>102</v>
      </c>
      <c r="BE212" s="214" t="s">
        <v>102</v>
      </c>
      <c r="BF212" s="213" t="s">
        <v>102</v>
      </c>
      <c r="BG212" s="213" t="str">
        <f t="shared" si="32"/>
        <v/>
      </c>
    </row>
    <row r="213" spans="1:59">
      <c r="A213" s="205">
        <v>59</v>
      </c>
      <c r="B213" s="217" t="s">
        <v>102</v>
      </c>
      <c r="C213" s="217" t="s">
        <v>102</v>
      </c>
      <c r="D213" s="216" t="s">
        <v>102</v>
      </c>
      <c r="E213" s="213" t="s">
        <v>102</v>
      </c>
      <c r="F213" s="213" t="s">
        <v>102</v>
      </c>
      <c r="G213" s="213" t="s">
        <v>102</v>
      </c>
      <c r="H213" s="213" t="s">
        <v>102</v>
      </c>
      <c r="I213" s="213" t="s">
        <v>102</v>
      </c>
      <c r="J213" s="213" t="s">
        <v>102</v>
      </c>
      <c r="K213" s="213" t="s">
        <v>102</v>
      </c>
      <c r="L213" s="213" t="s">
        <v>102</v>
      </c>
      <c r="M213" s="213" t="s">
        <v>102</v>
      </c>
      <c r="N213" s="213" t="s">
        <v>102</v>
      </c>
      <c r="O213" s="213" t="s">
        <v>102</v>
      </c>
      <c r="P213" s="213" t="s">
        <v>102</v>
      </c>
      <c r="Q213" s="213" t="s">
        <v>102</v>
      </c>
      <c r="R213" s="213" t="s">
        <v>102</v>
      </c>
      <c r="S213" s="213" t="s">
        <v>102</v>
      </c>
      <c r="T213" s="213" t="s">
        <v>102</v>
      </c>
      <c r="U213" s="213" t="s">
        <v>102</v>
      </c>
      <c r="V213" s="213" t="s">
        <v>102</v>
      </c>
      <c r="W213" s="213" t="s">
        <v>102</v>
      </c>
      <c r="X213" s="213" t="s">
        <v>102</v>
      </c>
      <c r="Y213" s="213" t="s">
        <v>102</v>
      </c>
      <c r="Z213" s="213" t="s">
        <v>102</v>
      </c>
      <c r="AA213" s="213" t="s">
        <v>102</v>
      </c>
      <c r="AB213" s="213" t="s">
        <v>102</v>
      </c>
      <c r="AC213" s="213" t="s">
        <v>102</v>
      </c>
      <c r="AD213" s="213" t="s">
        <v>102</v>
      </c>
      <c r="AE213" s="213" t="s">
        <v>102</v>
      </c>
      <c r="AF213" s="213" t="s">
        <v>102</v>
      </c>
      <c r="AG213" s="213" t="s">
        <v>102</v>
      </c>
      <c r="AH213" s="213" t="s">
        <v>102</v>
      </c>
      <c r="AI213" s="213" t="s">
        <v>102</v>
      </c>
      <c r="AJ213" s="213" t="s">
        <v>102</v>
      </c>
      <c r="AK213" s="213" t="s">
        <v>102</v>
      </c>
      <c r="AL213" s="213" t="s">
        <v>102</v>
      </c>
      <c r="AM213" s="213" t="s">
        <v>102</v>
      </c>
      <c r="AN213" s="213" t="s">
        <v>102</v>
      </c>
      <c r="AO213" s="213" t="s">
        <v>102</v>
      </c>
      <c r="AP213" s="213" t="str">
        <f t="shared" si="33"/>
        <v/>
      </c>
      <c r="AQ213" s="213" t="str">
        <f t="shared" si="34"/>
        <v/>
      </c>
      <c r="AR213" s="213" t="str">
        <f t="shared" si="35"/>
        <v/>
      </c>
      <c r="AS213" s="213" t="s">
        <v>102</v>
      </c>
      <c r="AT213" s="215" t="s">
        <v>102</v>
      </c>
      <c r="AU213" s="213" t="s">
        <v>102</v>
      </c>
      <c r="AV213" s="213" t="s">
        <v>102</v>
      </c>
      <c r="AW213" s="213" t="s">
        <v>102</v>
      </c>
      <c r="AX213" s="213" t="s">
        <v>102</v>
      </c>
      <c r="AY213" s="213" t="s">
        <v>102</v>
      </c>
      <c r="AZ213" s="214" t="str">
        <f t="shared" si="36"/>
        <v/>
      </c>
      <c r="BA213" s="214" t="s">
        <v>102</v>
      </c>
      <c r="BB213" s="213" t="s">
        <v>102</v>
      </c>
      <c r="BC213" s="215" t="str">
        <f t="shared" si="31"/>
        <v/>
      </c>
      <c r="BD213" s="215" t="s">
        <v>102</v>
      </c>
      <c r="BE213" s="214" t="s">
        <v>102</v>
      </c>
      <c r="BF213" s="213" t="s">
        <v>102</v>
      </c>
      <c r="BG213" s="213" t="str">
        <f t="shared" si="32"/>
        <v/>
      </c>
    </row>
    <row r="214" spans="1:59">
      <c r="A214" s="205">
        <v>59</v>
      </c>
      <c r="B214" s="217" t="s">
        <v>102</v>
      </c>
      <c r="C214" s="217" t="s">
        <v>102</v>
      </c>
      <c r="D214" s="216" t="s">
        <v>102</v>
      </c>
      <c r="E214" s="213" t="s">
        <v>102</v>
      </c>
      <c r="F214" s="213" t="s">
        <v>102</v>
      </c>
      <c r="G214" s="213" t="s">
        <v>102</v>
      </c>
      <c r="H214" s="213" t="s">
        <v>102</v>
      </c>
      <c r="I214" s="213" t="s">
        <v>102</v>
      </c>
      <c r="J214" s="213" t="s">
        <v>102</v>
      </c>
      <c r="K214" s="213" t="s">
        <v>102</v>
      </c>
      <c r="L214" s="213" t="s">
        <v>102</v>
      </c>
      <c r="M214" s="213" t="s">
        <v>102</v>
      </c>
      <c r="N214" s="213" t="s">
        <v>102</v>
      </c>
      <c r="O214" s="213" t="s">
        <v>102</v>
      </c>
      <c r="P214" s="213" t="s">
        <v>102</v>
      </c>
      <c r="Q214" s="213" t="s">
        <v>102</v>
      </c>
      <c r="R214" s="213" t="s">
        <v>102</v>
      </c>
      <c r="S214" s="213" t="s">
        <v>102</v>
      </c>
      <c r="T214" s="213" t="s">
        <v>102</v>
      </c>
      <c r="U214" s="213" t="s">
        <v>102</v>
      </c>
      <c r="V214" s="213" t="s">
        <v>102</v>
      </c>
      <c r="W214" s="213" t="s">
        <v>102</v>
      </c>
      <c r="X214" s="213" t="s">
        <v>102</v>
      </c>
      <c r="Y214" s="213" t="s">
        <v>102</v>
      </c>
      <c r="Z214" s="213" t="s">
        <v>102</v>
      </c>
      <c r="AA214" s="213" t="s">
        <v>102</v>
      </c>
      <c r="AB214" s="213" t="s">
        <v>102</v>
      </c>
      <c r="AC214" s="213" t="s">
        <v>102</v>
      </c>
      <c r="AD214" s="213" t="s">
        <v>102</v>
      </c>
      <c r="AE214" s="213" t="s">
        <v>102</v>
      </c>
      <c r="AF214" s="213" t="s">
        <v>102</v>
      </c>
      <c r="AG214" s="213" t="s">
        <v>102</v>
      </c>
      <c r="AH214" s="213" t="s">
        <v>102</v>
      </c>
      <c r="AI214" s="213" t="s">
        <v>102</v>
      </c>
      <c r="AJ214" s="213" t="s">
        <v>102</v>
      </c>
      <c r="AK214" s="213" t="s">
        <v>102</v>
      </c>
      <c r="AL214" s="213" t="s">
        <v>102</v>
      </c>
      <c r="AM214" s="213" t="s">
        <v>102</v>
      </c>
      <c r="AN214" s="213" t="s">
        <v>102</v>
      </c>
      <c r="AO214" s="213" t="s">
        <v>102</v>
      </c>
      <c r="AP214" s="213" t="str">
        <f t="shared" si="33"/>
        <v/>
      </c>
      <c r="AQ214" s="213" t="str">
        <f t="shared" si="34"/>
        <v/>
      </c>
      <c r="AR214" s="213" t="str">
        <f t="shared" si="35"/>
        <v/>
      </c>
      <c r="AS214" s="213" t="s">
        <v>102</v>
      </c>
      <c r="AT214" s="215" t="s">
        <v>102</v>
      </c>
      <c r="AU214" s="213" t="s">
        <v>102</v>
      </c>
      <c r="AV214" s="213" t="s">
        <v>102</v>
      </c>
      <c r="AW214" s="213" t="s">
        <v>102</v>
      </c>
      <c r="AX214" s="213" t="s">
        <v>102</v>
      </c>
      <c r="AY214" s="213" t="s">
        <v>102</v>
      </c>
      <c r="AZ214" s="214" t="str">
        <f t="shared" si="36"/>
        <v/>
      </c>
      <c r="BA214" s="214" t="s">
        <v>102</v>
      </c>
      <c r="BB214" s="213" t="s">
        <v>102</v>
      </c>
      <c r="BC214" s="215" t="str">
        <f t="shared" si="31"/>
        <v/>
      </c>
      <c r="BD214" s="215" t="s">
        <v>102</v>
      </c>
      <c r="BE214" s="214" t="s">
        <v>102</v>
      </c>
      <c r="BF214" s="213" t="s">
        <v>102</v>
      </c>
      <c r="BG214" s="213" t="str">
        <f t="shared" si="32"/>
        <v/>
      </c>
    </row>
    <row r="215" spans="1:59">
      <c r="A215" s="205">
        <v>59</v>
      </c>
      <c r="B215" s="217" t="s">
        <v>102</v>
      </c>
      <c r="C215" s="217" t="s">
        <v>102</v>
      </c>
      <c r="D215" s="216" t="s">
        <v>102</v>
      </c>
      <c r="E215" s="213" t="s">
        <v>102</v>
      </c>
      <c r="F215" s="213" t="s">
        <v>102</v>
      </c>
      <c r="G215" s="213" t="s">
        <v>102</v>
      </c>
      <c r="H215" s="213" t="s">
        <v>102</v>
      </c>
      <c r="I215" s="213" t="s">
        <v>102</v>
      </c>
      <c r="J215" s="213" t="s">
        <v>102</v>
      </c>
      <c r="K215" s="213" t="s">
        <v>102</v>
      </c>
      <c r="L215" s="213" t="s">
        <v>102</v>
      </c>
      <c r="M215" s="213" t="s">
        <v>102</v>
      </c>
      <c r="N215" s="213" t="s">
        <v>102</v>
      </c>
      <c r="O215" s="213" t="s">
        <v>102</v>
      </c>
      <c r="P215" s="213" t="s">
        <v>102</v>
      </c>
      <c r="Q215" s="213" t="s">
        <v>102</v>
      </c>
      <c r="R215" s="213" t="s">
        <v>102</v>
      </c>
      <c r="S215" s="213" t="s">
        <v>102</v>
      </c>
      <c r="T215" s="213" t="s">
        <v>102</v>
      </c>
      <c r="U215" s="213" t="s">
        <v>102</v>
      </c>
      <c r="V215" s="213" t="s">
        <v>102</v>
      </c>
      <c r="W215" s="213" t="s">
        <v>102</v>
      </c>
      <c r="X215" s="213" t="s">
        <v>102</v>
      </c>
      <c r="Y215" s="213" t="s">
        <v>102</v>
      </c>
      <c r="Z215" s="213" t="s">
        <v>102</v>
      </c>
      <c r="AA215" s="213" t="s">
        <v>102</v>
      </c>
      <c r="AB215" s="213" t="s">
        <v>102</v>
      </c>
      <c r="AC215" s="213" t="s">
        <v>102</v>
      </c>
      <c r="AD215" s="213" t="s">
        <v>102</v>
      </c>
      <c r="AE215" s="213" t="s">
        <v>102</v>
      </c>
      <c r="AF215" s="213" t="s">
        <v>102</v>
      </c>
      <c r="AG215" s="213" t="s">
        <v>102</v>
      </c>
      <c r="AH215" s="213" t="s">
        <v>102</v>
      </c>
      <c r="AI215" s="213" t="s">
        <v>102</v>
      </c>
      <c r="AJ215" s="213" t="s">
        <v>102</v>
      </c>
      <c r="AK215" s="213" t="s">
        <v>102</v>
      </c>
      <c r="AL215" s="213" t="s">
        <v>102</v>
      </c>
      <c r="AM215" s="213" t="s">
        <v>102</v>
      </c>
      <c r="AN215" s="213" t="s">
        <v>102</v>
      </c>
      <c r="AO215" s="213" t="s">
        <v>102</v>
      </c>
      <c r="AP215" s="213" t="str">
        <f t="shared" si="33"/>
        <v/>
      </c>
      <c r="AQ215" s="213" t="str">
        <f t="shared" si="34"/>
        <v/>
      </c>
      <c r="AR215" s="213" t="str">
        <f t="shared" si="35"/>
        <v/>
      </c>
      <c r="AS215" s="213" t="s">
        <v>102</v>
      </c>
      <c r="AT215" s="215" t="s">
        <v>102</v>
      </c>
      <c r="AU215" s="213" t="s">
        <v>102</v>
      </c>
      <c r="AV215" s="213" t="s">
        <v>102</v>
      </c>
      <c r="AW215" s="213" t="s">
        <v>102</v>
      </c>
      <c r="AX215" s="213" t="s">
        <v>102</v>
      </c>
      <c r="AY215" s="213" t="s">
        <v>102</v>
      </c>
      <c r="AZ215" s="214" t="str">
        <f t="shared" si="36"/>
        <v/>
      </c>
      <c r="BA215" s="214" t="s">
        <v>102</v>
      </c>
      <c r="BB215" s="213" t="s">
        <v>102</v>
      </c>
      <c r="BC215" s="215" t="str">
        <f t="shared" si="31"/>
        <v/>
      </c>
      <c r="BD215" s="215" t="s">
        <v>102</v>
      </c>
      <c r="BE215" s="214" t="s">
        <v>102</v>
      </c>
      <c r="BF215" s="213" t="s">
        <v>102</v>
      </c>
      <c r="BG215" s="213" t="str">
        <f t="shared" si="32"/>
        <v/>
      </c>
    </row>
    <row r="216" spans="1:59">
      <c r="A216" s="205">
        <v>59</v>
      </c>
      <c r="B216" s="217" t="s">
        <v>102</v>
      </c>
      <c r="C216" s="217" t="s">
        <v>102</v>
      </c>
      <c r="D216" s="216" t="s">
        <v>102</v>
      </c>
      <c r="E216" s="213" t="s">
        <v>102</v>
      </c>
      <c r="F216" s="213" t="s">
        <v>102</v>
      </c>
      <c r="G216" s="213" t="s">
        <v>102</v>
      </c>
      <c r="H216" s="213" t="s">
        <v>102</v>
      </c>
      <c r="I216" s="213" t="s">
        <v>102</v>
      </c>
      <c r="J216" s="213" t="s">
        <v>102</v>
      </c>
      <c r="K216" s="213" t="s">
        <v>102</v>
      </c>
      <c r="L216" s="213" t="s">
        <v>102</v>
      </c>
      <c r="M216" s="213" t="s">
        <v>102</v>
      </c>
      <c r="N216" s="213" t="s">
        <v>102</v>
      </c>
      <c r="O216" s="213" t="s">
        <v>102</v>
      </c>
      <c r="P216" s="213" t="s">
        <v>102</v>
      </c>
      <c r="Q216" s="213" t="s">
        <v>102</v>
      </c>
      <c r="R216" s="213" t="s">
        <v>102</v>
      </c>
      <c r="S216" s="213" t="s">
        <v>102</v>
      </c>
      <c r="T216" s="213" t="s">
        <v>102</v>
      </c>
      <c r="U216" s="213" t="s">
        <v>102</v>
      </c>
      <c r="V216" s="213" t="s">
        <v>102</v>
      </c>
      <c r="W216" s="213" t="s">
        <v>102</v>
      </c>
      <c r="X216" s="213" t="s">
        <v>102</v>
      </c>
      <c r="Y216" s="213" t="s">
        <v>102</v>
      </c>
      <c r="Z216" s="213" t="s">
        <v>102</v>
      </c>
      <c r="AA216" s="213" t="s">
        <v>102</v>
      </c>
      <c r="AB216" s="213" t="s">
        <v>102</v>
      </c>
      <c r="AC216" s="213" t="s">
        <v>102</v>
      </c>
      <c r="AD216" s="213" t="s">
        <v>102</v>
      </c>
      <c r="AE216" s="213" t="s">
        <v>102</v>
      </c>
      <c r="AF216" s="213" t="s">
        <v>102</v>
      </c>
      <c r="AG216" s="213" t="s">
        <v>102</v>
      </c>
      <c r="AH216" s="213" t="s">
        <v>102</v>
      </c>
      <c r="AI216" s="213" t="s">
        <v>102</v>
      </c>
      <c r="AJ216" s="213" t="s">
        <v>102</v>
      </c>
      <c r="AK216" s="213" t="s">
        <v>102</v>
      </c>
      <c r="AL216" s="213" t="s">
        <v>102</v>
      </c>
      <c r="AM216" s="213" t="s">
        <v>102</v>
      </c>
      <c r="AN216" s="213" t="s">
        <v>102</v>
      </c>
      <c r="AO216" s="213" t="s">
        <v>102</v>
      </c>
      <c r="AP216" s="213" t="str">
        <f t="shared" si="33"/>
        <v/>
      </c>
      <c r="AQ216" s="213" t="str">
        <f t="shared" si="34"/>
        <v/>
      </c>
      <c r="AR216" s="213" t="str">
        <f t="shared" si="35"/>
        <v/>
      </c>
      <c r="AS216" s="213" t="s">
        <v>102</v>
      </c>
      <c r="AT216" s="215" t="s">
        <v>102</v>
      </c>
      <c r="AU216" s="213" t="s">
        <v>102</v>
      </c>
      <c r="AV216" s="213" t="s">
        <v>102</v>
      </c>
      <c r="AW216" s="213" t="s">
        <v>102</v>
      </c>
      <c r="AX216" s="213" t="s">
        <v>102</v>
      </c>
      <c r="AY216" s="213" t="s">
        <v>102</v>
      </c>
      <c r="AZ216" s="214" t="str">
        <f t="shared" si="36"/>
        <v/>
      </c>
      <c r="BA216" s="214" t="s">
        <v>102</v>
      </c>
      <c r="BB216" s="213" t="s">
        <v>102</v>
      </c>
      <c r="BC216" s="215" t="str">
        <f t="shared" si="31"/>
        <v/>
      </c>
      <c r="BD216" s="215" t="s">
        <v>102</v>
      </c>
      <c r="BE216" s="214" t="s">
        <v>102</v>
      </c>
      <c r="BF216" s="213" t="s">
        <v>102</v>
      </c>
      <c r="BG216" s="213" t="str">
        <f t="shared" si="32"/>
        <v/>
      </c>
    </row>
    <row r="217" spans="1:59">
      <c r="A217" s="205">
        <v>59</v>
      </c>
      <c r="B217" s="217" t="s">
        <v>102</v>
      </c>
      <c r="C217" s="217" t="s">
        <v>102</v>
      </c>
      <c r="D217" s="216" t="s">
        <v>102</v>
      </c>
      <c r="E217" s="213" t="s">
        <v>102</v>
      </c>
      <c r="F217" s="213" t="s">
        <v>102</v>
      </c>
      <c r="G217" s="213" t="s">
        <v>102</v>
      </c>
      <c r="H217" s="213" t="s">
        <v>102</v>
      </c>
      <c r="I217" s="213" t="s">
        <v>102</v>
      </c>
      <c r="J217" s="213" t="s">
        <v>102</v>
      </c>
      <c r="K217" s="213" t="s">
        <v>102</v>
      </c>
      <c r="L217" s="213" t="s">
        <v>102</v>
      </c>
      <c r="M217" s="213" t="s">
        <v>102</v>
      </c>
      <c r="N217" s="213" t="s">
        <v>102</v>
      </c>
      <c r="O217" s="213" t="s">
        <v>102</v>
      </c>
      <c r="P217" s="213" t="s">
        <v>102</v>
      </c>
      <c r="Q217" s="213" t="s">
        <v>102</v>
      </c>
      <c r="R217" s="213" t="s">
        <v>102</v>
      </c>
      <c r="S217" s="213" t="s">
        <v>102</v>
      </c>
      <c r="T217" s="213" t="s">
        <v>102</v>
      </c>
      <c r="U217" s="213" t="s">
        <v>102</v>
      </c>
      <c r="V217" s="213" t="s">
        <v>102</v>
      </c>
      <c r="W217" s="213" t="s">
        <v>102</v>
      </c>
      <c r="X217" s="213" t="s">
        <v>102</v>
      </c>
      <c r="Y217" s="213" t="s">
        <v>102</v>
      </c>
      <c r="Z217" s="213" t="s">
        <v>102</v>
      </c>
      <c r="AA217" s="213" t="s">
        <v>102</v>
      </c>
      <c r="AB217" s="213" t="s">
        <v>102</v>
      </c>
      <c r="AC217" s="213" t="s">
        <v>102</v>
      </c>
      <c r="AD217" s="213" t="s">
        <v>102</v>
      </c>
      <c r="AE217" s="213" t="s">
        <v>102</v>
      </c>
      <c r="AF217" s="213" t="s">
        <v>102</v>
      </c>
      <c r="AG217" s="213" t="s">
        <v>102</v>
      </c>
      <c r="AH217" s="213" t="s">
        <v>102</v>
      </c>
      <c r="AI217" s="213" t="s">
        <v>102</v>
      </c>
      <c r="AJ217" s="213" t="s">
        <v>102</v>
      </c>
      <c r="AK217" s="213" t="s">
        <v>102</v>
      </c>
      <c r="AL217" s="213" t="s">
        <v>102</v>
      </c>
      <c r="AM217" s="213" t="s">
        <v>102</v>
      </c>
      <c r="AN217" s="213" t="s">
        <v>102</v>
      </c>
      <c r="AO217" s="213" t="s">
        <v>102</v>
      </c>
      <c r="AP217" s="213" t="str">
        <f t="shared" si="33"/>
        <v/>
      </c>
      <c r="AQ217" s="213" t="str">
        <f t="shared" si="34"/>
        <v/>
      </c>
      <c r="AR217" s="213" t="str">
        <f t="shared" si="35"/>
        <v/>
      </c>
      <c r="AS217" s="213" t="s">
        <v>102</v>
      </c>
      <c r="AT217" s="215" t="s">
        <v>102</v>
      </c>
      <c r="AU217" s="213" t="s">
        <v>102</v>
      </c>
      <c r="AV217" s="213" t="s">
        <v>102</v>
      </c>
      <c r="AW217" s="213" t="s">
        <v>102</v>
      </c>
      <c r="AX217" s="213" t="s">
        <v>102</v>
      </c>
      <c r="AY217" s="213" t="s">
        <v>102</v>
      </c>
      <c r="AZ217" s="214" t="str">
        <f t="shared" si="36"/>
        <v/>
      </c>
      <c r="BA217" s="214" t="s">
        <v>102</v>
      </c>
      <c r="BB217" s="213" t="s">
        <v>102</v>
      </c>
      <c r="BC217" s="215" t="str">
        <f t="shared" si="31"/>
        <v/>
      </c>
      <c r="BD217" s="215" t="s">
        <v>102</v>
      </c>
      <c r="BE217" s="214" t="s">
        <v>102</v>
      </c>
      <c r="BF217" s="213" t="s">
        <v>102</v>
      </c>
      <c r="BG217" s="213" t="str">
        <f t="shared" si="32"/>
        <v/>
      </c>
    </row>
    <row r="218" spans="1:59">
      <c r="A218" s="205">
        <v>59</v>
      </c>
      <c r="B218" s="217" t="s">
        <v>102</v>
      </c>
      <c r="C218" s="217" t="s">
        <v>102</v>
      </c>
      <c r="D218" s="216" t="s">
        <v>102</v>
      </c>
      <c r="E218" s="213" t="s">
        <v>102</v>
      </c>
      <c r="F218" s="213" t="s">
        <v>102</v>
      </c>
      <c r="G218" s="213" t="s">
        <v>102</v>
      </c>
      <c r="H218" s="213" t="s">
        <v>102</v>
      </c>
      <c r="I218" s="213" t="s">
        <v>102</v>
      </c>
      <c r="J218" s="213" t="s">
        <v>102</v>
      </c>
      <c r="K218" s="213" t="s">
        <v>102</v>
      </c>
      <c r="L218" s="213" t="s">
        <v>102</v>
      </c>
      <c r="M218" s="213" t="s">
        <v>102</v>
      </c>
      <c r="N218" s="213" t="s">
        <v>102</v>
      </c>
      <c r="O218" s="213" t="s">
        <v>102</v>
      </c>
      <c r="P218" s="213" t="s">
        <v>102</v>
      </c>
      <c r="Q218" s="213" t="s">
        <v>102</v>
      </c>
      <c r="R218" s="213" t="s">
        <v>102</v>
      </c>
      <c r="S218" s="213" t="s">
        <v>102</v>
      </c>
      <c r="T218" s="213" t="s">
        <v>102</v>
      </c>
      <c r="U218" s="213" t="s">
        <v>102</v>
      </c>
      <c r="V218" s="213" t="s">
        <v>102</v>
      </c>
      <c r="W218" s="213" t="s">
        <v>102</v>
      </c>
      <c r="X218" s="213" t="s">
        <v>102</v>
      </c>
      <c r="Y218" s="213" t="s">
        <v>102</v>
      </c>
      <c r="Z218" s="213" t="s">
        <v>102</v>
      </c>
      <c r="AA218" s="213" t="s">
        <v>102</v>
      </c>
      <c r="AB218" s="213" t="s">
        <v>102</v>
      </c>
      <c r="AC218" s="213" t="s">
        <v>102</v>
      </c>
      <c r="AD218" s="213" t="s">
        <v>102</v>
      </c>
      <c r="AE218" s="213" t="s">
        <v>102</v>
      </c>
      <c r="AF218" s="213" t="s">
        <v>102</v>
      </c>
      <c r="AG218" s="213" t="s">
        <v>102</v>
      </c>
      <c r="AH218" s="213" t="s">
        <v>102</v>
      </c>
      <c r="AI218" s="213" t="s">
        <v>102</v>
      </c>
      <c r="AJ218" s="213" t="s">
        <v>102</v>
      </c>
      <c r="AK218" s="213" t="s">
        <v>102</v>
      </c>
      <c r="AL218" s="213" t="s">
        <v>102</v>
      </c>
      <c r="AM218" s="213" t="s">
        <v>102</v>
      </c>
      <c r="AN218" s="213" t="s">
        <v>102</v>
      </c>
      <c r="AO218" s="213" t="s">
        <v>102</v>
      </c>
      <c r="AP218" s="213" t="str">
        <f t="shared" si="33"/>
        <v/>
      </c>
      <c r="AQ218" s="213" t="str">
        <f t="shared" si="34"/>
        <v/>
      </c>
      <c r="AR218" s="213" t="str">
        <f t="shared" si="35"/>
        <v/>
      </c>
      <c r="AS218" s="213" t="s">
        <v>102</v>
      </c>
      <c r="AT218" s="215" t="s">
        <v>102</v>
      </c>
      <c r="AU218" s="213" t="s">
        <v>102</v>
      </c>
      <c r="AV218" s="213" t="s">
        <v>102</v>
      </c>
      <c r="AW218" s="213" t="s">
        <v>102</v>
      </c>
      <c r="AX218" s="213" t="s">
        <v>102</v>
      </c>
      <c r="AY218" s="213" t="s">
        <v>102</v>
      </c>
      <c r="AZ218" s="214" t="str">
        <f t="shared" si="36"/>
        <v/>
      </c>
      <c r="BA218" s="214" t="s">
        <v>102</v>
      </c>
      <c r="BB218" s="213" t="s">
        <v>102</v>
      </c>
      <c r="BC218" s="215" t="str">
        <f t="shared" si="31"/>
        <v/>
      </c>
      <c r="BD218" s="215" t="s">
        <v>102</v>
      </c>
      <c r="BE218" s="214" t="s">
        <v>102</v>
      </c>
      <c r="BF218" s="213" t="s">
        <v>102</v>
      </c>
      <c r="BG218" s="213" t="str">
        <f t="shared" si="32"/>
        <v/>
      </c>
    </row>
    <row r="219" spans="1:59">
      <c r="A219" s="205">
        <v>59</v>
      </c>
      <c r="B219" s="217" t="s">
        <v>102</v>
      </c>
      <c r="C219" s="217" t="s">
        <v>102</v>
      </c>
      <c r="D219" s="216" t="s">
        <v>102</v>
      </c>
      <c r="E219" s="213" t="s">
        <v>102</v>
      </c>
      <c r="F219" s="213" t="s">
        <v>102</v>
      </c>
      <c r="G219" s="213" t="s">
        <v>102</v>
      </c>
      <c r="H219" s="213" t="s">
        <v>102</v>
      </c>
      <c r="I219" s="213" t="s">
        <v>102</v>
      </c>
      <c r="J219" s="213" t="s">
        <v>102</v>
      </c>
      <c r="K219" s="213" t="s">
        <v>102</v>
      </c>
      <c r="L219" s="213" t="s">
        <v>102</v>
      </c>
      <c r="M219" s="213" t="s">
        <v>102</v>
      </c>
      <c r="N219" s="213" t="s">
        <v>102</v>
      </c>
      <c r="O219" s="213" t="s">
        <v>102</v>
      </c>
      <c r="P219" s="213" t="s">
        <v>102</v>
      </c>
      <c r="Q219" s="213" t="s">
        <v>102</v>
      </c>
      <c r="R219" s="213" t="s">
        <v>102</v>
      </c>
      <c r="S219" s="213" t="s">
        <v>102</v>
      </c>
      <c r="T219" s="213" t="s">
        <v>102</v>
      </c>
      <c r="U219" s="213" t="s">
        <v>102</v>
      </c>
      <c r="V219" s="213" t="s">
        <v>102</v>
      </c>
      <c r="W219" s="213" t="s">
        <v>102</v>
      </c>
      <c r="X219" s="213" t="s">
        <v>102</v>
      </c>
      <c r="Y219" s="213" t="s">
        <v>102</v>
      </c>
      <c r="Z219" s="213" t="s">
        <v>102</v>
      </c>
      <c r="AA219" s="213" t="s">
        <v>102</v>
      </c>
      <c r="AB219" s="213" t="s">
        <v>102</v>
      </c>
      <c r="AC219" s="213" t="s">
        <v>102</v>
      </c>
      <c r="AD219" s="213" t="s">
        <v>102</v>
      </c>
      <c r="AE219" s="213" t="s">
        <v>102</v>
      </c>
      <c r="AF219" s="213" t="s">
        <v>102</v>
      </c>
      <c r="AG219" s="213" t="s">
        <v>102</v>
      </c>
      <c r="AH219" s="213" t="s">
        <v>102</v>
      </c>
      <c r="AI219" s="213" t="s">
        <v>102</v>
      </c>
      <c r="AJ219" s="213" t="s">
        <v>102</v>
      </c>
      <c r="AK219" s="213" t="s">
        <v>102</v>
      </c>
      <c r="AL219" s="213" t="s">
        <v>102</v>
      </c>
      <c r="AM219" s="213" t="s">
        <v>102</v>
      </c>
      <c r="AN219" s="213" t="s">
        <v>102</v>
      </c>
      <c r="AO219" s="213" t="s">
        <v>102</v>
      </c>
      <c r="AP219" s="213" t="str">
        <f t="shared" si="33"/>
        <v/>
      </c>
      <c r="AQ219" s="213" t="str">
        <f t="shared" si="34"/>
        <v/>
      </c>
      <c r="AR219" s="213" t="str">
        <f t="shared" si="35"/>
        <v/>
      </c>
      <c r="AS219" s="213" t="s">
        <v>102</v>
      </c>
      <c r="AT219" s="215" t="s">
        <v>102</v>
      </c>
      <c r="AU219" s="213" t="s">
        <v>102</v>
      </c>
      <c r="AV219" s="213" t="s">
        <v>102</v>
      </c>
      <c r="AW219" s="213" t="s">
        <v>102</v>
      </c>
      <c r="AX219" s="213" t="s">
        <v>102</v>
      </c>
      <c r="AY219" s="213" t="s">
        <v>102</v>
      </c>
      <c r="AZ219" s="214" t="str">
        <f t="shared" si="36"/>
        <v/>
      </c>
      <c r="BA219" s="214" t="s">
        <v>102</v>
      </c>
      <c r="BB219" s="213" t="s">
        <v>102</v>
      </c>
      <c r="BC219" s="215" t="str">
        <f t="shared" si="31"/>
        <v/>
      </c>
      <c r="BD219" s="215" t="s">
        <v>102</v>
      </c>
      <c r="BE219" s="214" t="s">
        <v>102</v>
      </c>
      <c r="BF219" s="213" t="s">
        <v>102</v>
      </c>
      <c r="BG219" s="213" t="str">
        <f t="shared" si="32"/>
        <v/>
      </c>
    </row>
    <row r="220" spans="1:59">
      <c r="A220" s="205">
        <v>59</v>
      </c>
      <c r="B220" s="217" t="s">
        <v>102</v>
      </c>
      <c r="C220" s="217" t="s">
        <v>102</v>
      </c>
      <c r="D220" s="216" t="s">
        <v>102</v>
      </c>
      <c r="E220" s="213" t="s">
        <v>102</v>
      </c>
      <c r="F220" s="213" t="s">
        <v>102</v>
      </c>
      <c r="G220" s="213" t="s">
        <v>102</v>
      </c>
      <c r="H220" s="213" t="s">
        <v>102</v>
      </c>
      <c r="I220" s="213" t="s">
        <v>102</v>
      </c>
      <c r="J220" s="213" t="s">
        <v>102</v>
      </c>
      <c r="K220" s="213" t="s">
        <v>102</v>
      </c>
      <c r="L220" s="213" t="s">
        <v>102</v>
      </c>
      <c r="M220" s="213" t="s">
        <v>102</v>
      </c>
      <c r="N220" s="213" t="s">
        <v>102</v>
      </c>
      <c r="O220" s="213" t="s">
        <v>102</v>
      </c>
      <c r="P220" s="213" t="s">
        <v>102</v>
      </c>
      <c r="Q220" s="213" t="s">
        <v>102</v>
      </c>
      <c r="R220" s="213" t="s">
        <v>102</v>
      </c>
      <c r="S220" s="213" t="s">
        <v>102</v>
      </c>
      <c r="T220" s="213" t="s">
        <v>102</v>
      </c>
      <c r="U220" s="213" t="s">
        <v>102</v>
      </c>
      <c r="V220" s="213" t="s">
        <v>102</v>
      </c>
      <c r="W220" s="213" t="s">
        <v>102</v>
      </c>
      <c r="X220" s="213" t="s">
        <v>102</v>
      </c>
      <c r="Y220" s="213" t="s">
        <v>102</v>
      </c>
      <c r="Z220" s="213" t="s">
        <v>102</v>
      </c>
      <c r="AA220" s="213" t="s">
        <v>102</v>
      </c>
      <c r="AB220" s="213" t="s">
        <v>102</v>
      </c>
      <c r="AC220" s="213" t="s">
        <v>102</v>
      </c>
      <c r="AD220" s="213" t="s">
        <v>102</v>
      </c>
      <c r="AE220" s="213" t="s">
        <v>102</v>
      </c>
      <c r="AF220" s="213" t="s">
        <v>102</v>
      </c>
      <c r="AG220" s="213" t="s">
        <v>102</v>
      </c>
      <c r="AH220" s="213" t="s">
        <v>102</v>
      </c>
      <c r="AI220" s="213" t="s">
        <v>102</v>
      </c>
      <c r="AJ220" s="213" t="s">
        <v>102</v>
      </c>
      <c r="AK220" s="213" t="s">
        <v>102</v>
      </c>
      <c r="AL220" s="213" t="s">
        <v>102</v>
      </c>
      <c r="AM220" s="213" t="s">
        <v>102</v>
      </c>
      <c r="AN220" s="213" t="s">
        <v>102</v>
      </c>
      <c r="AO220" s="213" t="s">
        <v>102</v>
      </c>
      <c r="AP220" s="213" t="str">
        <f t="shared" si="33"/>
        <v/>
      </c>
      <c r="AQ220" s="213" t="str">
        <f t="shared" si="34"/>
        <v/>
      </c>
      <c r="AR220" s="213" t="str">
        <f t="shared" si="35"/>
        <v/>
      </c>
      <c r="AS220" s="213" t="s">
        <v>102</v>
      </c>
      <c r="AT220" s="215" t="s">
        <v>102</v>
      </c>
      <c r="AU220" s="213" t="s">
        <v>102</v>
      </c>
      <c r="AV220" s="213" t="s">
        <v>102</v>
      </c>
      <c r="AW220" s="213" t="s">
        <v>102</v>
      </c>
      <c r="AX220" s="213" t="s">
        <v>102</v>
      </c>
      <c r="AY220" s="213" t="s">
        <v>102</v>
      </c>
      <c r="AZ220" s="214" t="str">
        <f t="shared" si="36"/>
        <v/>
      </c>
      <c r="BA220" s="214" t="s">
        <v>102</v>
      </c>
      <c r="BB220" s="213" t="s">
        <v>102</v>
      </c>
      <c r="BC220" s="215" t="str">
        <f t="shared" si="31"/>
        <v/>
      </c>
      <c r="BD220" s="215" t="s">
        <v>102</v>
      </c>
      <c r="BE220" s="214" t="s">
        <v>102</v>
      </c>
      <c r="BF220" s="213" t="s">
        <v>102</v>
      </c>
      <c r="BG220" s="213" t="str">
        <f t="shared" si="32"/>
        <v/>
      </c>
    </row>
    <row r="221" spans="1:59">
      <c r="A221" s="205">
        <v>59</v>
      </c>
      <c r="B221" s="217" t="s">
        <v>102</v>
      </c>
      <c r="C221" s="217" t="s">
        <v>102</v>
      </c>
      <c r="D221" s="216" t="s">
        <v>102</v>
      </c>
      <c r="E221" s="213" t="s">
        <v>102</v>
      </c>
      <c r="F221" s="213" t="s">
        <v>102</v>
      </c>
      <c r="G221" s="213" t="s">
        <v>102</v>
      </c>
      <c r="H221" s="213" t="s">
        <v>102</v>
      </c>
      <c r="I221" s="213" t="s">
        <v>102</v>
      </c>
      <c r="J221" s="213" t="s">
        <v>102</v>
      </c>
      <c r="K221" s="213" t="s">
        <v>102</v>
      </c>
      <c r="L221" s="213" t="s">
        <v>102</v>
      </c>
      <c r="M221" s="213" t="s">
        <v>102</v>
      </c>
      <c r="N221" s="213" t="s">
        <v>102</v>
      </c>
      <c r="O221" s="213" t="s">
        <v>102</v>
      </c>
      <c r="P221" s="213" t="s">
        <v>102</v>
      </c>
      <c r="Q221" s="213" t="s">
        <v>102</v>
      </c>
      <c r="R221" s="213" t="s">
        <v>102</v>
      </c>
      <c r="S221" s="213" t="s">
        <v>102</v>
      </c>
      <c r="T221" s="213" t="s">
        <v>102</v>
      </c>
      <c r="U221" s="213" t="s">
        <v>102</v>
      </c>
      <c r="V221" s="213" t="s">
        <v>102</v>
      </c>
      <c r="W221" s="213" t="s">
        <v>102</v>
      </c>
      <c r="X221" s="213" t="s">
        <v>102</v>
      </c>
      <c r="Y221" s="213" t="s">
        <v>102</v>
      </c>
      <c r="Z221" s="213" t="s">
        <v>102</v>
      </c>
      <c r="AA221" s="213" t="s">
        <v>102</v>
      </c>
      <c r="AB221" s="213" t="s">
        <v>102</v>
      </c>
      <c r="AC221" s="213" t="s">
        <v>102</v>
      </c>
      <c r="AD221" s="213" t="s">
        <v>102</v>
      </c>
      <c r="AE221" s="213" t="s">
        <v>102</v>
      </c>
      <c r="AF221" s="213" t="s">
        <v>102</v>
      </c>
      <c r="AG221" s="213" t="s">
        <v>102</v>
      </c>
      <c r="AH221" s="213" t="s">
        <v>102</v>
      </c>
      <c r="AI221" s="213" t="s">
        <v>102</v>
      </c>
      <c r="AJ221" s="213" t="s">
        <v>102</v>
      </c>
      <c r="AK221" s="213" t="s">
        <v>102</v>
      </c>
      <c r="AL221" s="213" t="s">
        <v>102</v>
      </c>
      <c r="AM221" s="213" t="s">
        <v>102</v>
      </c>
      <c r="AN221" s="213" t="s">
        <v>102</v>
      </c>
      <c r="AO221" s="213" t="s">
        <v>102</v>
      </c>
      <c r="AP221" s="213" t="str">
        <f t="shared" si="33"/>
        <v/>
      </c>
      <c r="AQ221" s="213" t="str">
        <f t="shared" si="34"/>
        <v/>
      </c>
      <c r="AR221" s="213" t="str">
        <f t="shared" si="35"/>
        <v/>
      </c>
      <c r="AS221" s="213" t="s">
        <v>102</v>
      </c>
      <c r="AT221" s="215" t="s">
        <v>102</v>
      </c>
      <c r="AU221" s="213" t="s">
        <v>102</v>
      </c>
      <c r="AV221" s="213" t="s">
        <v>102</v>
      </c>
      <c r="AW221" s="213" t="s">
        <v>102</v>
      </c>
      <c r="AX221" s="213" t="s">
        <v>102</v>
      </c>
      <c r="AY221" s="213" t="s">
        <v>102</v>
      </c>
      <c r="AZ221" s="214" t="str">
        <f t="shared" si="36"/>
        <v/>
      </c>
      <c r="BA221" s="214" t="s">
        <v>102</v>
      </c>
      <c r="BB221" s="213" t="s">
        <v>102</v>
      </c>
      <c r="BC221" s="215" t="str">
        <f t="shared" si="31"/>
        <v/>
      </c>
      <c r="BD221" s="215" t="s">
        <v>102</v>
      </c>
      <c r="BE221" s="214" t="s">
        <v>102</v>
      </c>
      <c r="BF221" s="213" t="s">
        <v>102</v>
      </c>
      <c r="BG221" s="213" t="str">
        <f t="shared" si="32"/>
        <v/>
      </c>
    </row>
    <row r="222" spans="1:59">
      <c r="A222" s="205">
        <v>59</v>
      </c>
      <c r="B222" s="217" t="s">
        <v>102</v>
      </c>
      <c r="C222" s="217" t="s">
        <v>102</v>
      </c>
      <c r="D222" s="216" t="s">
        <v>102</v>
      </c>
      <c r="E222" s="213" t="s">
        <v>102</v>
      </c>
      <c r="F222" s="213" t="s">
        <v>102</v>
      </c>
      <c r="G222" s="213" t="s">
        <v>102</v>
      </c>
      <c r="H222" s="213" t="s">
        <v>102</v>
      </c>
      <c r="I222" s="213" t="s">
        <v>102</v>
      </c>
      <c r="J222" s="213" t="s">
        <v>102</v>
      </c>
      <c r="K222" s="213" t="s">
        <v>102</v>
      </c>
      <c r="L222" s="213" t="s">
        <v>102</v>
      </c>
      <c r="M222" s="213" t="s">
        <v>102</v>
      </c>
      <c r="N222" s="213" t="s">
        <v>102</v>
      </c>
      <c r="O222" s="213" t="s">
        <v>102</v>
      </c>
      <c r="P222" s="213" t="s">
        <v>102</v>
      </c>
      <c r="Q222" s="213" t="s">
        <v>102</v>
      </c>
      <c r="R222" s="213" t="s">
        <v>102</v>
      </c>
      <c r="S222" s="213" t="s">
        <v>102</v>
      </c>
      <c r="T222" s="213" t="s">
        <v>102</v>
      </c>
      <c r="U222" s="213" t="s">
        <v>102</v>
      </c>
      <c r="V222" s="213" t="s">
        <v>102</v>
      </c>
      <c r="W222" s="213" t="s">
        <v>102</v>
      </c>
      <c r="X222" s="213" t="s">
        <v>102</v>
      </c>
      <c r="Y222" s="213" t="s">
        <v>102</v>
      </c>
      <c r="Z222" s="213" t="s">
        <v>102</v>
      </c>
      <c r="AA222" s="213" t="s">
        <v>102</v>
      </c>
      <c r="AB222" s="213" t="s">
        <v>102</v>
      </c>
      <c r="AC222" s="213" t="s">
        <v>102</v>
      </c>
      <c r="AD222" s="213" t="s">
        <v>102</v>
      </c>
      <c r="AE222" s="213" t="s">
        <v>102</v>
      </c>
      <c r="AF222" s="213" t="s">
        <v>102</v>
      </c>
      <c r="AG222" s="213" t="s">
        <v>102</v>
      </c>
      <c r="AH222" s="213" t="s">
        <v>102</v>
      </c>
      <c r="AI222" s="213" t="s">
        <v>102</v>
      </c>
      <c r="AJ222" s="213" t="s">
        <v>102</v>
      </c>
      <c r="AK222" s="213" t="s">
        <v>102</v>
      </c>
      <c r="AL222" s="213" t="s">
        <v>102</v>
      </c>
      <c r="AM222" s="213" t="s">
        <v>102</v>
      </c>
      <c r="AN222" s="213" t="s">
        <v>102</v>
      </c>
      <c r="AO222" s="213" t="s">
        <v>102</v>
      </c>
      <c r="AP222" s="213" t="str">
        <f t="shared" si="33"/>
        <v/>
      </c>
      <c r="AQ222" s="213" t="str">
        <f t="shared" si="34"/>
        <v/>
      </c>
      <c r="AR222" s="213" t="str">
        <f t="shared" si="35"/>
        <v/>
      </c>
      <c r="AS222" s="213" t="s">
        <v>102</v>
      </c>
      <c r="AT222" s="215" t="s">
        <v>102</v>
      </c>
      <c r="AU222" s="213" t="s">
        <v>102</v>
      </c>
      <c r="AV222" s="213" t="s">
        <v>102</v>
      </c>
      <c r="AW222" s="213" t="s">
        <v>102</v>
      </c>
      <c r="AX222" s="213" t="s">
        <v>102</v>
      </c>
      <c r="AY222" s="213" t="s">
        <v>102</v>
      </c>
      <c r="AZ222" s="214" t="str">
        <f t="shared" si="36"/>
        <v/>
      </c>
      <c r="BA222" s="214" t="s">
        <v>102</v>
      </c>
      <c r="BB222" s="213" t="s">
        <v>102</v>
      </c>
      <c r="BC222" s="215" t="str">
        <f t="shared" si="31"/>
        <v/>
      </c>
      <c r="BD222" s="215" t="s">
        <v>102</v>
      </c>
      <c r="BE222" s="214" t="s">
        <v>102</v>
      </c>
      <c r="BF222" s="213" t="s">
        <v>102</v>
      </c>
      <c r="BG222" s="213" t="str">
        <f t="shared" si="32"/>
        <v/>
      </c>
    </row>
    <row r="223" spans="1:59">
      <c r="A223" s="205">
        <v>59</v>
      </c>
      <c r="B223" s="217" t="s">
        <v>102</v>
      </c>
      <c r="C223" s="217" t="s">
        <v>102</v>
      </c>
      <c r="D223" s="216" t="s">
        <v>102</v>
      </c>
      <c r="E223" s="213" t="s">
        <v>102</v>
      </c>
      <c r="F223" s="213" t="s">
        <v>102</v>
      </c>
      <c r="G223" s="213" t="s">
        <v>102</v>
      </c>
      <c r="H223" s="213" t="s">
        <v>102</v>
      </c>
      <c r="I223" s="213" t="s">
        <v>102</v>
      </c>
      <c r="J223" s="213" t="s">
        <v>102</v>
      </c>
      <c r="K223" s="213" t="s">
        <v>102</v>
      </c>
      <c r="L223" s="213" t="s">
        <v>102</v>
      </c>
      <c r="M223" s="213" t="s">
        <v>102</v>
      </c>
      <c r="N223" s="213" t="s">
        <v>102</v>
      </c>
      <c r="O223" s="213" t="s">
        <v>102</v>
      </c>
      <c r="P223" s="213" t="s">
        <v>102</v>
      </c>
      <c r="Q223" s="213" t="s">
        <v>102</v>
      </c>
      <c r="R223" s="213" t="s">
        <v>102</v>
      </c>
      <c r="S223" s="213" t="s">
        <v>102</v>
      </c>
      <c r="T223" s="213" t="s">
        <v>102</v>
      </c>
      <c r="U223" s="213" t="s">
        <v>102</v>
      </c>
      <c r="V223" s="213" t="s">
        <v>102</v>
      </c>
      <c r="W223" s="213" t="s">
        <v>102</v>
      </c>
      <c r="X223" s="213" t="s">
        <v>102</v>
      </c>
      <c r="Y223" s="213" t="s">
        <v>102</v>
      </c>
      <c r="Z223" s="213" t="s">
        <v>102</v>
      </c>
      <c r="AA223" s="213" t="s">
        <v>102</v>
      </c>
      <c r="AB223" s="213" t="s">
        <v>102</v>
      </c>
      <c r="AC223" s="213" t="s">
        <v>102</v>
      </c>
      <c r="AD223" s="213" t="s">
        <v>102</v>
      </c>
      <c r="AE223" s="213" t="s">
        <v>102</v>
      </c>
      <c r="AF223" s="213" t="s">
        <v>102</v>
      </c>
      <c r="AG223" s="213" t="s">
        <v>102</v>
      </c>
      <c r="AH223" s="213" t="s">
        <v>102</v>
      </c>
      <c r="AI223" s="213" t="s">
        <v>102</v>
      </c>
      <c r="AJ223" s="213" t="s">
        <v>102</v>
      </c>
      <c r="AK223" s="213" t="s">
        <v>102</v>
      </c>
      <c r="AL223" s="213" t="s">
        <v>102</v>
      </c>
      <c r="AM223" s="213" t="s">
        <v>102</v>
      </c>
      <c r="AN223" s="213" t="s">
        <v>102</v>
      </c>
      <c r="AO223" s="213" t="s">
        <v>102</v>
      </c>
      <c r="AP223" s="213" t="str">
        <f t="shared" si="33"/>
        <v/>
      </c>
      <c r="AQ223" s="213" t="str">
        <f t="shared" si="34"/>
        <v/>
      </c>
      <c r="AR223" s="213" t="str">
        <f t="shared" si="35"/>
        <v/>
      </c>
      <c r="AS223" s="213" t="s">
        <v>102</v>
      </c>
      <c r="AT223" s="215" t="s">
        <v>102</v>
      </c>
      <c r="AU223" s="213" t="s">
        <v>102</v>
      </c>
      <c r="AV223" s="213" t="s">
        <v>102</v>
      </c>
      <c r="AW223" s="213" t="s">
        <v>102</v>
      </c>
      <c r="AX223" s="213" t="s">
        <v>102</v>
      </c>
      <c r="AY223" s="213" t="s">
        <v>102</v>
      </c>
      <c r="AZ223" s="214" t="str">
        <f t="shared" si="36"/>
        <v/>
      </c>
      <c r="BA223" s="214" t="s">
        <v>102</v>
      </c>
      <c r="BB223" s="213" t="s">
        <v>102</v>
      </c>
      <c r="BC223" s="215" t="str">
        <f t="shared" si="31"/>
        <v/>
      </c>
      <c r="BD223" s="215" t="s">
        <v>102</v>
      </c>
      <c r="BE223" s="214" t="s">
        <v>102</v>
      </c>
      <c r="BF223" s="213" t="s">
        <v>102</v>
      </c>
      <c r="BG223" s="213" t="str">
        <f t="shared" si="32"/>
        <v/>
      </c>
    </row>
    <row r="224" spans="1:59">
      <c r="A224" s="205">
        <v>59</v>
      </c>
      <c r="B224" s="217" t="s">
        <v>102</v>
      </c>
      <c r="C224" s="217" t="s">
        <v>102</v>
      </c>
      <c r="D224" s="216" t="s">
        <v>102</v>
      </c>
      <c r="E224" s="213" t="s">
        <v>102</v>
      </c>
      <c r="F224" s="213" t="s">
        <v>102</v>
      </c>
      <c r="G224" s="213" t="s">
        <v>102</v>
      </c>
      <c r="H224" s="213" t="s">
        <v>102</v>
      </c>
      <c r="I224" s="213" t="s">
        <v>102</v>
      </c>
      <c r="J224" s="213" t="s">
        <v>102</v>
      </c>
      <c r="K224" s="213" t="s">
        <v>102</v>
      </c>
      <c r="L224" s="213" t="s">
        <v>102</v>
      </c>
      <c r="M224" s="213" t="s">
        <v>102</v>
      </c>
      <c r="N224" s="213" t="s">
        <v>102</v>
      </c>
      <c r="O224" s="213" t="s">
        <v>102</v>
      </c>
      <c r="P224" s="213" t="s">
        <v>102</v>
      </c>
      <c r="Q224" s="213" t="s">
        <v>102</v>
      </c>
      <c r="R224" s="213" t="s">
        <v>102</v>
      </c>
      <c r="S224" s="213" t="s">
        <v>102</v>
      </c>
      <c r="T224" s="213" t="s">
        <v>102</v>
      </c>
      <c r="U224" s="213" t="s">
        <v>102</v>
      </c>
      <c r="V224" s="213" t="s">
        <v>102</v>
      </c>
      <c r="W224" s="213" t="s">
        <v>102</v>
      </c>
      <c r="X224" s="213" t="s">
        <v>102</v>
      </c>
      <c r="Y224" s="213" t="s">
        <v>102</v>
      </c>
      <c r="Z224" s="213" t="s">
        <v>102</v>
      </c>
      <c r="AA224" s="213" t="s">
        <v>102</v>
      </c>
      <c r="AB224" s="213" t="s">
        <v>102</v>
      </c>
      <c r="AC224" s="213" t="s">
        <v>102</v>
      </c>
      <c r="AD224" s="213" t="s">
        <v>102</v>
      </c>
      <c r="AE224" s="213" t="s">
        <v>102</v>
      </c>
      <c r="AF224" s="213" t="s">
        <v>102</v>
      </c>
      <c r="AG224" s="213" t="s">
        <v>102</v>
      </c>
      <c r="AH224" s="213" t="s">
        <v>102</v>
      </c>
      <c r="AI224" s="213" t="s">
        <v>102</v>
      </c>
      <c r="AJ224" s="213" t="s">
        <v>102</v>
      </c>
      <c r="AK224" s="213" t="s">
        <v>102</v>
      </c>
      <c r="AL224" s="213" t="s">
        <v>102</v>
      </c>
      <c r="AM224" s="213" t="s">
        <v>102</v>
      </c>
      <c r="AN224" s="213" t="s">
        <v>102</v>
      </c>
      <c r="AO224" s="213" t="s">
        <v>102</v>
      </c>
      <c r="AP224" s="213" t="str">
        <f t="shared" si="33"/>
        <v/>
      </c>
      <c r="AQ224" s="213" t="str">
        <f t="shared" si="34"/>
        <v/>
      </c>
      <c r="AR224" s="213" t="str">
        <f t="shared" si="35"/>
        <v/>
      </c>
      <c r="AS224" s="213" t="s">
        <v>102</v>
      </c>
      <c r="AT224" s="215" t="s">
        <v>102</v>
      </c>
      <c r="AU224" s="213" t="s">
        <v>102</v>
      </c>
      <c r="AV224" s="213" t="s">
        <v>102</v>
      </c>
      <c r="AW224" s="213" t="s">
        <v>102</v>
      </c>
      <c r="AX224" s="213" t="s">
        <v>102</v>
      </c>
      <c r="AY224" s="213" t="s">
        <v>102</v>
      </c>
      <c r="AZ224" s="214" t="str">
        <f t="shared" si="36"/>
        <v/>
      </c>
      <c r="BA224" s="214" t="s">
        <v>102</v>
      </c>
      <c r="BB224" s="213" t="s">
        <v>102</v>
      </c>
      <c r="BC224" s="215" t="str">
        <f t="shared" si="31"/>
        <v/>
      </c>
      <c r="BD224" s="215" t="s">
        <v>102</v>
      </c>
      <c r="BE224" s="214" t="s">
        <v>102</v>
      </c>
      <c r="BF224" s="213" t="s">
        <v>102</v>
      </c>
      <c r="BG224" s="213" t="str">
        <f t="shared" si="32"/>
        <v/>
      </c>
    </row>
    <row r="225" spans="1:59">
      <c r="A225" s="205">
        <v>59</v>
      </c>
      <c r="B225" s="217" t="s">
        <v>102</v>
      </c>
      <c r="C225" s="217" t="s">
        <v>102</v>
      </c>
      <c r="D225" s="216" t="s">
        <v>102</v>
      </c>
      <c r="E225" s="213" t="s">
        <v>102</v>
      </c>
      <c r="F225" s="213" t="s">
        <v>102</v>
      </c>
      <c r="G225" s="213" t="s">
        <v>102</v>
      </c>
      <c r="H225" s="213" t="s">
        <v>102</v>
      </c>
      <c r="I225" s="213" t="s">
        <v>102</v>
      </c>
      <c r="J225" s="213" t="s">
        <v>102</v>
      </c>
      <c r="K225" s="213" t="s">
        <v>102</v>
      </c>
      <c r="L225" s="213" t="s">
        <v>102</v>
      </c>
      <c r="M225" s="213" t="s">
        <v>102</v>
      </c>
      <c r="N225" s="213" t="s">
        <v>102</v>
      </c>
      <c r="O225" s="213" t="s">
        <v>102</v>
      </c>
      <c r="P225" s="213" t="s">
        <v>102</v>
      </c>
      <c r="Q225" s="213" t="s">
        <v>102</v>
      </c>
      <c r="R225" s="213" t="s">
        <v>102</v>
      </c>
      <c r="S225" s="213" t="s">
        <v>102</v>
      </c>
      <c r="T225" s="213" t="s">
        <v>102</v>
      </c>
      <c r="U225" s="213" t="s">
        <v>102</v>
      </c>
      <c r="V225" s="213" t="s">
        <v>102</v>
      </c>
      <c r="W225" s="213" t="s">
        <v>102</v>
      </c>
      <c r="X225" s="213" t="s">
        <v>102</v>
      </c>
      <c r="Y225" s="213" t="s">
        <v>102</v>
      </c>
      <c r="Z225" s="213" t="s">
        <v>102</v>
      </c>
      <c r="AA225" s="213" t="s">
        <v>102</v>
      </c>
      <c r="AB225" s="213" t="s">
        <v>102</v>
      </c>
      <c r="AC225" s="213" t="s">
        <v>102</v>
      </c>
      <c r="AD225" s="213" t="s">
        <v>102</v>
      </c>
      <c r="AE225" s="213" t="s">
        <v>102</v>
      </c>
      <c r="AF225" s="213" t="s">
        <v>102</v>
      </c>
      <c r="AG225" s="213" t="s">
        <v>102</v>
      </c>
      <c r="AH225" s="213" t="s">
        <v>102</v>
      </c>
      <c r="AI225" s="213" t="s">
        <v>102</v>
      </c>
      <c r="AJ225" s="213" t="s">
        <v>102</v>
      </c>
      <c r="AK225" s="213" t="s">
        <v>102</v>
      </c>
      <c r="AL225" s="213" t="s">
        <v>102</v>
      </c>
      <c r="AM225" s="213" t="s">
        <v>102</v>
      </c>
      <c r="AN225" s="213" t="s">
        <v>102</v>
      </c>
      <c r="AO225" s="213" t="s">
        <v>102</v>
      </c>
      <c r="AP225" s="213" t="str">
        <f t="shared" si="33"/>
        <v/>
      </c>
      <c r="AQ225" s="213" t="str">
        <f t="shared" si="34"/>
        <v/>
      </c>
      <c r="AR225" s="213" t="str">
        <f t="shared" si="35"/>
        <v/>
      </c>
      <c r="AS225" s="213" t="s">
        <v>102</v>
      </c>
      <c r="AT225" s="215" t="s">
        <v>102</v>
      </c>
      <c r="AU225" s="213" t="s">
        <v>102</v>
      </c>
      <c r="AV225" s="213" t="s">
        <v>102</v>
      </c>
      <c r="AW225" s="213" t="s">
        <v>102</v>
      </c>
      <c r="AX225" s="213" t="s">
        <v>102</v>
      </c>
      <c r="AY225" s="213" t="s">
        <v>102</v>
      </c>
      <c r="AZ225" s="214" t="str">
        <f t="shared" si="36"/>
        <v/>
      </c>
      <c r="BA225" s="214" t="s">
        <v>102</v>
      </c>
      <c r="BB225" s="213" t="s">
        <v>102</v>
      </c>
      <c r="BC225" s="215" t="str">
        <f t="shared" ref="BC225:BC256" si="37">IF(C225="","",AT225+BB225)</f>
        <v/>
      </c>
      <c r="BD225" s="215" t="s">
        <v>102</v>
      </c>
      <c r="BE225" s="214" t="s">
        <v>102</v>
      </c>
      <c r="BF225" s="213" t="s">
        <v>102</v>
      </c>
      <c r="BG225" s="213" t="str">
        <f t="shared" ref="BG225:BG256" si="38">IF(C225="","",BC225+BF225)</f>
        <v/>
      </c>
    </row>
    <row r="226" spans="1:59">
      <c r="A226" s="205">
        <v>59</v>
      </c>
      <c r="B226" s="217" t="s">
        <v>102</v>
      </c>
      <c r="C226" s="217" t="s">
        <v>102</v>
      </c>
      <c r="D226" s="216" t="s">
        <v>102</v>
      </c>
      <c r="E226" s="213" t="s">
        <v>102</v>
      </c>
      <c r="F226" s="213" t="s">
        <v>102</v>
      </c>
      <c r="G226" s="213" t="s">
        <v>102</v>
      </c>
      <c r="H226" s="213" t="s">
        <v>102</v>
      </c>
      <c r="I226" s="213" t="s">
        <v>102</v>
      </c>
      <c r="J226" s="213" t="s">
        <v>102</v>
      </c>
      <c r="K226" s="213" t="s">
        <v>102</v>
      </c>
      <c r="L226" s="213" t="s">
        <v>102</v>
      </c>
      <c r="M226" s="213" t="s">
        <v>102</v>
      </c>
      <c r="N226" s="213" t="s">
        <v>102</v>
      </c>
      <c r="O226" s="213" t="s">
        <v>102</v>
      </c>
      <c r="P226" s="213" t="s">
        <v>102</v>
      </c>
      <c r="Q226" s="213" t="s">
        <v>102</v>
      </c>
      <c r="R226" s="213" t="s">
        <v>102</v>
      </c>
      <c r="S226" s="213" t="s">
        <v>102</v>
      </c>
      <c r="T226" s="213" t="s">
        <v>102</v>
      </c>
      <c r="U226" s="213" t="s">
        <v>102</v>
      </c>
      <c r="V226" s="213" t="s">
        <v>102</v>
      </c>
      <c r="W226" s="213" t="s">
        <v>102</v>
      </c>
      <c r="X226" s="213" t="s">
        <v>102</v>
      </c>
      <c r="Y226" s="213" t="s">
        <v>102</v>
      </c>
      <c r="Z226" s="213" t="s">
        <v>102</v>
      </c>
      <c r="AA226" s="213" t="s">
        <v>102</v>
      </c>
      <c r="AB226" s="213" t="s">
        <v>102</v>
      </c>
      <c r="AC226" s="213" t="s">
        <v>102</v>
      </c>
      <c r="AD226" s="213" t="s">
        <v>102</v>
      </c>
      <c r="AE226" s="213" t="s">
        <v>102</v>
      </c>
      <c r="AF226" s="213" t="s">
        <v>102</v>
      </c>
      <c r="AG226" s="213" t="s">
        <v>102</v>
      </c>
      <c r="AH226" s="213" t="s">
        <v>102</v>
      </c>
      <c r="AI226" s="213" t="s">
        <v>102</v>
      </c>
      <c r="AJ226" s="213" t="s">
        <v>102</v>
      </c>
      <c r="AK226" s="213" t="s">
        <v>102</v>
      </c>
      <c r="AL226" s="213" t="s">
        <v>102</v>
      </c>
      <c r="AM226" s="213" t="s">
        <v>102</v>
      </c>
      <c r="AN226" s="213" t="s">
        <v>102</v>
      </c>
      <c r="AO226" s="213" t="s">
        <v>102</v>
      </c>
      <c r="AP226" s="213" t="str">
        <f t="shared" si="33"/>
        <v/>
      </c>
      <c r="AQ226" s="213" t="str">
        <f t="shared" si="34"/>
        <v/>
      </c>
      <c r="AR226" s="213" t="str">
        <f t="shared" si="35"/>
        <v/>
      </c>
      <c r="AS226" s="213" t="s">
        <v>102</v>
      </c>
      <c r="AT226" s="215" t="s">
        <v>102</v>
      </c>
      <c r="AU226" s="213" t="s">
        <v>102</v>
      </c>
      <c r="AV226" s="213" t="s">
        <v>102</v>
      </c>
      <c r="AW226" s="213" t="s">
        <v>102</v>
      </c>
      <c r="AX226" s="213" t="s">
        <v>102</v>
      </c>
      <c r="AY226" s="213" t="s">
        <v>102</v>
      </c>
      <c r="AZ226" s="214" t="str">
        <f t="shared" si="36"/>
        <v/>
      </c>
      <c r="BA226" s="214" t="s">
        <v>102</v>
      </c>
      <c r="BB226" s="213" t="s">
        <v>102</v>
      </c>
      <c r="BC226" s="215" t="str">
        <f t="shared" si="37"/>
        <v/>
      </c>
      <c r="BD226" s="215" t="s">
        <v>102</v>
      </c>
      <c r="BE226" s="214" t="s">
        <v>102</v>
      </c>
      <c r="BF226" s="213" t="s">
        <v>102</v>
      </c>
      <c r="BG226" s="213" t="str">
        <f t="shared" si="38"/>
        <v/>
      </c>
    </row>
    <row r="227" spans="1:59">
      <c r="A227" s="205">
        <v>59</v>
      </c>
      <c r="B227" s="217" t="s">
        <v>102</v>
      </c>
      <c r="C227" s="217" t="s">
        <v>102</v>
      </c>
      <c r="D227" s="216" t="s">
        <v>102</v>
      </c>
      <c r="E227" s="213" t="s">
        <v>102</v>
      </c>
      <c r="F227" s="213" t="s">
        <v>102</v>
      </c>
      <c r="G227" s="213" t="s">
        <v>102</v>
      </c>
      <c r="H227" s="213" t="s">
        <v>102</v>
      </c>
      <c r="I227" s="213" t="s">
        <v>102</v>
      </c>
      <c r="J227" s="213" t="s">
        <v>102</v>
      </c>
      <c r="K227" s="213" t="s">
        <v>102</v>
      </c>
      <c r="L227" s="213" t="s">
        <v>102</v>
      </c>
      <c r="M227" s="213" t="s">
        <v>102</v>
      </c>
      <c r="N227" s="213" t="s">
        <v>102</v>
      </c>
      <c r="O227" s="213" t="s">
        <v>102</v>
      </c>
      <c r="P227" s="213" t="s">
        <v>102</v>
      </c>
      <c r="Q227" s="213" t="s">
        <v>102</v>
      </c>
      <c r="R227" s="213" t="s">
        <v>102</v>
      </c>
      <c r="S227" s="213" t="s">
        <v>102</v>
      </c>
      <c r="T227" s="213" t="s">
        <v>102</v>
      </c>
      <c r="U227" s="213" t="s">
        <v>102</v>
      </c>
      <c r="V227" s="213" t="s">
        <v>102</v>
      </c>
      <c r="W227" s="213" t="s">
        <v>102</v>
      </c>
      <c r="X227" s="213" t="s">
        <v>102</v>
      </c>
      <c r="Y227" s="213" t="s">
        <v>102</v>
      </c>
      <c r="Z227" s="213" t="s">
        <v>102</v>
      </c>
      <c r="AA227" s="213" t="s">
        <v>102</v>
      </c>
      <c r="AB227" s="213" t="s">
        <v>102</v>
      </c>
      <c r="AC227" s="213" t="s">
        <v>102</v>
      </c>
      <c r="AD227" s="213" t="s">
        <v>102</v>
      </c>
      <c r="AE227" s="213" t="s">
        <v>102</v>
      </c>
      <c r="AF227" s="213" t="s">
        <v>102</v>
      </c>
      <c r="AG227" s="213" t="s">
        <v>102</v>
      </c>
      <c r="AH227" s="213" t="s">
        <v>102</v>
      </c>
      <c r="AI227" s="213" t="s">
        <v>102</v>
      </c>
      <c r="AJ227" s="213" t="s">
        <v>102</v>
      </c>
      <c r="AK227" s="213" t="s">
        <v>102</v>
      </c>
      <c r="AL227" s="213" t="s">
        <v>102</v>
      </c>
      <c r="AM227" s="213" t="s">
        <v>102</v>
      </c>
      <c r="AN227" s="213" t="s">
        <v>102</v>
      </c>
      <c r="AO227" s="213" t="s">
        <v>102</v>
      </c>
      <c r="AP227" s="213" t="str">
        <f t="shared" si="33"/>
        <v/>
      </c>
      <c r="AQ227" s="213" t="str">
        <f t="shared" si="34"/>
        <v/>
      </c>
      <c r="AR227" s="213" t="str">
        <f t="shared" si="35"/>
        <v/>
      </c>
      <c r="AS227" s="213" t="s">
        <v>102</v>
      </c>
      <c r="AT227" s="215" t="s">
        <v>102</v>
      </c>
      <c r="AU227" s="213" t="s">
        <v>102</v>
      </c>
      <c r="AV227" s="213" t="s">
        <v>102</v>
      </c>
      <c r="AW227" s="213" t="s">
        <v>102</v>
      </c>
      <c r="AX227" s="213" t="s">
        <v>102</v>
      </c>
      <c r="AY227" s="213" t="s">
        <v>102</v>
      </c>
      <c r="AZ227" s="214" t="str">
        <f t="shared" si="36"/>
        <v/>
      </c>
      <c r="BA227" s="214" t="s">
        <v>102</v>
      </c>
      <c r="BB227" s="213" t="s">
        <v>102</v>
      </c>
      <c r="BC227" s="215" t="str">
        <f t="shared" si="37"/>
        <v/>
      </c>
      <c r="BD227" s="215" t="s">
        <v>102</v>
      </c>
      <c r="BE227" s="214" t="s">
        <v>102</v>
      </c>
      <c r="BF227" s="213" t="s">
        <v>102</v>
      </c>
      <c r="BG227" s="213" t="str">
        <f t="shared" si="38"/>
        <v/>
      </c>
    </row>
    <row r="228" spans="1:59">
      <c r="A228" s="205">
        <v>59</v>
      </c>
      <c r="B228" s="217" t="s">
        <v>102</v>
      </c>
      <c r="C228" s="217" t="s">
        <v>102</v>
      </c>
      <c r="D228" s="216" t="s">
        <v>102</v>
      </c>
      <c r="E228" s="213" t="s">
        <v>102</v>
      </c>
      <c r="F228" s="213" t="s">
        <v>102</v>
      </c>
      <c r="G228" s="213" t="s">
        <v>102</v>
      </c>
      <c r="H228" s="213" t="s">
        <v>102</v>
      </c>
      <c r="I228" s="213" t="s">
        <v>102</v>
      </c>
      <c r="J228" s="213" t="s">
        <v>102</v>
      </c>
      <c r="K228" s="213" t="s">
        <v>102</v>
      </c>
      <c r="L228" s="213" t="s">
        <v>102</v>
      </c>
      <c r="M228" s="213" t="s">
        <v>102</v>
      </c>
      <c r="N228" s="213" t="s">
        <v>102</v>
      </c>
      <c r="O228" s="213" t="s">
        <v>102</v>
      </c>
      <c r="P228" s="213" t="s">
        <v>102</v>
      </c>
      <c r="Q228" s="213" t="s">
        <v>102</v>
      </c>
      <c r="R228" s="213" t="s">
        <v>102</v>
      </c>
      <c r="S228" s="213" t="s">
        <v>102</v>
      </c>
      <c r="T228" s="213" t="s">
        <v>102</v>
      </c>
      <c r="U228" s="213" t="s">
        <v>102</v>
      </c>
      <c r="V228" s="213" t="s">
        <v>102</v>
      </c>
      <c r="W228" s="213" t="s">
        <v>102</v>
      </c>
      <c r="X228" s="213" t="s">
        <v>102</v>
      </c>
      <c r="Y228" s="213" t="s">
        <v>102</v>
      </c>
      <c r="Z228" s="213" t="s">
        <v>102</v>
      </c>
      <c r="AA228" s="213" t="s">
        <v>102</v>
      </c>
      <c r="AB228" s="213" t="s">
        <v>102</v>
      </c>
      <c r="AC228" s="213" t="s">
        <v>102</v>
      </c>
      <c r="AD228" s="213" t="s">
        <v>102</v>
      </c>
      <c r="AE228" s="213" t="s">
        <v>102</v>
      </c>
      <c r="AF228" s="213" t="s">
        <v>102</v>
      </c>
      <c r="AG228" s="213" t="s">
        <v>102</v>
      </c>
      <c r="AH228" s="213" t="s">
        <v>102</v>
      </c>
      <c r="AI228" s="213" t="s">
        <v>102</v>
      </c>
      <c r="AJ228" s="213" t="s">
        <v>102</v>
      </c>
      <c r="AK228" s="213" t="s">
        <v>102</v>
      </c>
      <c r="AL228" s="213" t="s">
        <v>102</v>
      </c>
      <c r="AM228" s="213" t="s">
        <v>102</v>
      </c>
      <c r="AN228" s="213" t="s">
        <v>102</v>
      </c>
      <c r="AO228" s="213" t="s">
        <v>102</v>
      </c>
      <c r="AP228" s="213" t="str">
        <f t="shared" si="33"/>
        <v/>
      </c>
      <c r="AQ228" s="213" t="str">
        <f t="shared" si="34"/>
        <v/>
      </c>
      <c r="AR228" s="213" t="str">
        <f t="shared" si="35"/>
        <v/>
      </c>
      <c r="AS228" s="213" t="s">
        <v>102</v>
      </c>
      <c r="AT228" s="215" t="s">
        <v>102</v>
      </c>
      <c r="AU228" s="213" t="s">
        <v>102</v>
      </c>
      <c r="AV228" s="213" t="s">
        <v>102</v>
      </c>
      <c r="AW228" s="213" t="s">
        <v>102</v>
      </c>
      <c r="AX228" s="213" t="s">
        <v>102</v>
      </c>
      <c r="AY228" s="213" t="s">
        <v>102</v>
      </c>
      <c r="AZ228" s="214" t="str">
        <f t="shared" si="36"/>
        <v/>
      </c>
      <c r="BA228" s="214" t="s">
        <v>102</v>
      </c>
      <c r="BB228" s="213" t="s">
        <v>102</v>
      </c>
      <c r="BC228" s="215" t="str">
        <f t="shared" si="37"/>
        <v/>
      </c>
      <c r="BD228" s="215" t="s">
        <v>102</v>
      </c>
      <c r="BE228" s="214" t="s">
        <v>102</v>
      </c>
      <c r="BF228" s="213" t="s">
        <v>102</v>
      </c>
      <c r="BG228" s="213" t="str">
        <f t="shared" si="38"/>
        <v/>
      </c>
    </row>
    <row r="229" spans="1:59">
      <c r="A229" s="205">
        <v>59</v>
      </c>
      <c r="B229" s="217" t="s">
        <v>102</v>
      </c>
      <c r="C229" s="217" t="s">
        <v>102</v>
      </c>
      <c r="D229" s="216" t="s">
        <v>102</v>
      </c>
      <c r="E229" s="213" t="s">
        <v>102</v>
      </c>
      <c r="F229" s="213" t="s">
        <v>102</v>
      </c>
      <c r="G229" s="213" t="s">
        <v>102</v>
      </c>
      <c r="H229" s="213" t="s">
        <v>102</v>
      </c>
      <c r="I229" s="213" t="s">
        <v>102</v>
      </c>
      <c r="J229" s="213" t="s">
        <v>102</v>
      </c>
      <c r="K229" s="213" t="s">
        <v>102</v>
      </c>
      <c r="L229" s="213" t="s">
        <v>102</v>
      </c>
      <c r="M229" s="213" t="s">
        <v>102</v>
      </c>
      <c r="N229" s="213" t="s">
        <v>102</v>
      </c>
      <c r="O229" s="213" t="s">
        <v>102</v>
      </c>
      <c r="P229" s="213" t="s">
        <v>102</v>
      </c>
      <c r="Q229" s="213" t="s">
        <v>102</v>
      </c>
      <c r="R229" s="213" t="s">
        <v>102</v>
      </c>
      <c r="S229" s="213" t="s">
        <v>102</v>
      </c>
      <c r="T229" s="213" t="s">
        <v>102</v>
      </c>
      <c r="U229" s="213" t="s">
        <v>102</v>
      </c>
      <c r="V229" s="213" t="s">
        <v>102</v>
      </c>
      <c r="W229" s="213" t="s">
        <v>102</v>
      </c>
      <c r="X229" s="213" t="s">
        <v>102</v>
      </c>
      <c r="Y229" s="213" t="s">
        <v>102</v>
      </c>
      <c r="Z229" s="213" t="s">
        <v>102</v>
      </c>
      <c r="AA229" s="213" t="s">
        <v>102</v>
      </c>
      <c r="AB229" s="213" t="s">
        <v>102</v>
      </c>
      <c r="AC229" s="213" t="s">
        <v>102</v>
      </c>
      <c r="AD229" s="213" t="s">
        <v>102</v>
      </c>
      <c r="AE229" s="213" t="s">
        <v>102</v>
      </c>
      <c r="AF229" s="213" t="s">
        <v>102</v>
      </c>
      <c r="AG229" s="213" t="s">
        <v>102</v>
      </c>
      <c r="AH229" s="213" t="s">
        <v>102</v>
      </c>
      <c r="AI229" s="213" t="s">
        <v>102</v>
      </c>
      <c r="AJ229" s="213" t="s">
        <v>102</v>
      </c>
      <c r="AK229" s="213" t="s">
        <v>102</v>
      </c>
      <c r="AL229" s="213" t="s">
        <v>102</v>
      </c>
      <c r="AM229" s="213" t="s">
        <v>102</v>
      </c>
      <c r="AN229" s="213" t="s">
        <v>102</v>
      </c>
      <c r="AO229" s="213" t="s">
        <v>102</v>
      </c>
      <c r="AP229" s="213" t="str">
        <f t="shared" si="33"/>
        <v/>
      </c>
      <c r="AQ229" s="213" t="str">
        <f t="shared" si="34"/>
        <v/>
      </c>
      <c r="AR229" s="213" t="str">
        <f t="shared" si="35"/>
        <v/>
      </c>
      <c r="AS229" s="213" t="s">
        <v>102</v>
      </c>
      <c r="AT229" s="215" t="s">
        <v>102</v>
      </c>
      <c r="AU229" s="213" t="s">
        <v>102</v>
      </c>
      <c r="AV229" s="213" t="s">
        <v>102</v>
      </c>
      <c r="AW229" s="213" t="s">
        <v>102</v>
      </c>
      <c r="AX229" s="213" t="s">
        <v>102</v>
      </c>
      <c r="AY229" s="213" t="s">
        <v>102</v>
      </c>
      <c r="AZ229" s="214" t="str">
        <f t="shared" si="36"/>
        <v/>
      </c>
      <c r="BA229" s="214" t="s">
        <v>102</v>
      </c>
      <c r="BB229" s="213" t="s">
        <v>102</v>
      </c>
      <c r="BC229" s="215" t="str">
        <f t="shared" si="37"/>
        <v/>
      </c>
      <c r="BD229" s="215" t="s">
        <v>102</v>
      </c>
      <c r="BE229" s="214" t="s">
        <v>102</v>
      </c>
      <c r="BF229" s="213" t="s">
        <v>102</v>
      </c>
      <c r="BG229" s="213" t="str">
        <f t="shared" si="38"/>
        <v/>
      </c>
    </row>
    <row r="230" spans="1:59">
      <c r="A230" s="205">
        <v>59</v>
      </c>
      <c r="B230" s="217" t="s">
        <v>102</v>
      </c>
      <c r="C230" s="217" t="s">
        <v>102</v>
      </c>
      <c r="D230" s="216" t="s">
        <v>102</v>
      </c>
      <c r="E230" s="213" t="s">
        <v>102</v>
      </c>
      <c r="F230" s="213" t="s">
        <v>102</v>
      </c>
      <c r="G230" s="213" t="s">
        <v>102</v>
      </c>
      <c r="H230" s="213" t="s">
        <v>102</v>
      </c>
      <c r="I230" s="213" t="s">
        <v>102</v>
      </c>
      <c r="J230" s="213" t="s">
        <v>102</v>
      </c>
      <c r="K230" s="213" t="s">
        <v>102</v>
      </c>
      <c r="L230" s="213" t="s">
        <v>102</v>
      </c>
      <c r="M230" s="213" t="s">
        <v>102</v>
      </c>
      <c r="N230" s="213" t="s">
        <v>102</v>
      </c>
      <c r="O230" s="213" t="s">
        <v>102</v>
      </c>
      <c r="P230" s="213" t="s">
        <v>102</v>
      </c>
      <c r="Q230" s="213" t="s">
        <v>102</v>
      </c>
      <c r="R230" s="213" t="s">
        <v>102</v>
      </c>
      <c r="S230" s="213" t="s">
        <v>102</v>
      </c>
      <c r="T230" s="213" t="s">
        <v>102</v>
      </c>
      <c r="U230" s="213" t="s">
        <v>102</v>
      </c>
      <c r="V230" s="213" t="s">
        <v>102</v>
      </c>
      <c r="W230" s="213" t="s">
        <v>102</v>
      </c>
      <c r="X230" s="213" t="s">
        <v>102</v>
      </c>
      <c r="Y230" s="213" t="s">
        <v>102</v>
      </c>
      <c r="Z230" s="213" t="s">
        <v>102</v>
      </c>
      <c r="AA230" s="213" t="s">
        <v>102</v>
      </c>
      <c r="AB230" s="213" t="s">
        <v>102</v>
      </c>
      <c r="AC230" s="213" t="s">
        <v>102</v>
      </c>
      <c r="AD230" s="213" t="s">
        <v>102</v>
      </c>
      <c r="AE230" s="213" t="s">
        <v>102</v>
      </c>
      <c r="AF230" s="213" t="s">
        <v>102</v>
      </c>
      <c r="AG230" s="213" t="s">
        <v>102</v>
      </c>
      <c r="AH230" s="213" t="s">
        <v>102</v>
      </c>
      <c r="AI230" s="213" t="s">
        <v>102</v>
      </c>
      <c r="AJ230" s="213" t="s">
        <v>102</v>
      </c>
      <c r="AK230" s="213" t="s">
        <v>102</v>
      </c>
      <c r="AL230" s="213" t="s">
        <v>102</v>
      </c>
      <c r="AM230" s="213" t="s">
        <v>102</v>
      </c>
      <c r="AN230" s="213" t="s">
        <v>102</v>
      </c>
      <c r="AO230" s="213" t="s">
        <v>102</v>
      </c>
      <c r="AP230" s="213" t="str">
        <f t="shared" si="33"/>
        <v/>
      </c>
      <c r="AQ230" s="213" t="str">
        <f t="shared" si="34"/>
        <v/>
      </c>
      <c r="AR230" s="213" t="str">
        <f t="shared" si="35"/>
        <v/>
      </c>
      <c r="AS230" s="213" t="s">
        <v>102</v>
      </c>
      <c r="AT230" s="215" t="s">
        <v>102</v>
      </c>
      <c r="AU230" s="213" t="s">
        <v>102</v>
      </c>
      <c r="AV230" s="213" t="s">
        <v>102</v>
      </c>
      <c r="AW230" s="213" t="s">
        <v>102</v>
      </c>
      <c r="AX230" s="213" t="s">
        <v>102</v>
      </c>
      <c r="AY230" s="213" t="s">
        <v>102</v>
      </c>
      <c r="AZ230" s="214" t="str">
        <f t="shared" si="36"/>
        <v/>
      </c>
      <c r="BA230" s="214" t="s">
        <v>102</v>
      </c>
      <c r="BB230" s="213" t="s">
        <v>102</v>
      </c>
      <c r="BC230" s="215" t="str">
        <f t="shared" si="37"/>
        <v/>
      </c>
      <c r="BD230" s="215" t="s">
        <v>102</v>
      </c>
      <c r="BE230" s="214" t="s">
        <v>102</v>
      </c>
      <c r="BF230" s="213" t="s">
        <v>102</v>
      </c>
      <c r="BG230" s="213" t="str">
        <f t="shared" si="38"/>
        <v/>
      </c>
    </row>
    <row r="231" spans="1:59">
      <c r="A231" s="205">
        <v>59</v>
      </c>
      <c r="B231" s="217" t="s">
        <v>102</v>
      </c>
      <c r="C231" s="217" t="s">
        <v>102</v>
      </c>
      <c r="D231" s="216" t="s">
        <v>102</v>
      </c>
      <c r="E231" s="213" t="s">
        <v>102</v>
      </c>
      <c r="F231" s="213" t="s">
        <v>102</v>
      </c>
      <c r="G231" s="213" t="s">
        <v>102</v>
      </c>
      <c r="H231" s="213" t="s">
        <v>102</v>
      </c>
      <c r="I231" s="213" t="s">
        <v>102</v>
      </c>
      <c r="J231" s="213" t="s">
        <v>102</v>
      </c>
      <c r="K231" s="213" t="s">
        <v>102</v>
      </c>
      <c r="L231" s="213" t="s">
        <v>102</v>
      </c>
      <c r="M231" s="213" t="s">
        <v>102</v>
      </c>
      <c r="N231" s="213" t="s">
        <v>102</v>
      </c>
      <c r="O231" s="213" t="s">
        <v>102</v>
      </c>
      <c r="P231" s="213" t="s">
        <v>102</v>
      </c>
      <c r="Q231" s="213" t="s">
        <v>102</v>
      </c>
      <c r="R231" s="213" t="s">
        <v>102</v>
      </c>
      <c r="S231" s="213" t="s">
        <v>102</v>
      </c>
      <c r="T231" s="213" t="s">
        <v>102</v>
      </c>
      <c r="U231" s="213" t="s">
        <v>102</v>
      </c>
      <c r="V231" s="213" t="s">
        <v>102</v>
      </c>
      <c r="W231" s="213" t="s">
        <v>102</v>
      </c>
      <c r="X231" s="213" t="s">
        <v>102</v>
      </c>
      <c r="Y231" s="213" t="s">
        <v>102</v>
      </c>
      <c r="Z231" s="213" t="s">
        <v>102</v>
      </c>
      <c r="AA231" s="213" t="s">
        <v>102</v>
      </c>
      <c r="AB231" s="213" t="s">
        <v>102</v>
      </c>
      <c r="AC231" s="213" t="s">
        <v>102</v>
      </c>
      <c r="AD231" s="213" t="s">
        <v>102</v>
      </c>
      <c r="AE231" s="213" t="s">
        <v>102</v>
      </c>
      <c r="AF231" s="213" t="s">
        <v>102</v>
      </c>
      <c r="AG231" s="213" t="s">
        <v>102</v>
      </c>
      <c r="AH231" s="213" t="s">
        <v>102</v>
      </c>
      <c r="AI231" s="213" t="s">
        <v>102</v>
      </c>
      <c r="AJ231" s="213" t="s">
        <v>102</v>
      </c>
      <c r="AK231" s="213" t="s">
        <v>102</v>
      </c>
      <c r="AL231" s="213" t="s">
        <v>102</v>
      </c>
      <c r="AM231" s="213" t="s">
        <v>102</v>
      </c>
      <c r="AN231" s="213" t="s">
        <v>102</v>
      </c>
      <c r="AO231" s="213" t="s">
        <v>102</v>
      </c>
      <c r="AP231" s="213" t="str">
        <f t="shared" si="33"/>
        <v/>
      </c>
      <c r="AQ231" s="213" t="str">
        <f t="shared" si="34"/>
        <v/>
      </c>
      <c r="AR231" s="213" t="str">
        <f t="shared" si="35"/>
        <v/>
      </c>
      <c r="AS231" s="213" t="s">
        <v>102</v>
      </c>
      <c r="AT231" s="215" t="s">
        <v>102</v>
      </c>
      <c r="AU231" s="213" t="s">
        <v>102</v>
      </c>
      <c r="AV231" s="213" t="s">
        <v>102</v>
      </c>
      <c r="AW231" s="213" t="s">
        <v>102</v>
      </c>
      <c r="AX231" s="213" t="s">
        <v>102</v>
      </c>
      <c r="AY231" s="213" t="s">
        <v>102</v>
      </c>
      <c r="AZ231" s="214" t="str">
        <f t="shared" si="36"/>
        <v/>
      </c>
      <c r="BA231" s="214" t="s">
        <v>102</v>
      </c>
      <c r="BB231" s="213" t="s">
        <v>102</v>
      </c>
      <c r="BC231" s="215" t="str">
        <f t="shared" si="37"/>
        <v/>
      </c>
      <c r="BD231" s="215" t="s">
        <v>102</v>
      </c>
      <c r="BE231" s="214" t="s">
        <v>102</v>
      </c>
      <c r="BF231" s="213" t="s">
        <v>102</v>
      </c>
      <c r="BG231" s="213" t="str">
        <f t="shared" si="38"/>
        <v/>
      </c>
    </row>
    <row r="232" spans="1:59">
      <c r="A232" s="205">
        <v>59</v>
      </c>
      <c r="B232" s="217" t="s">
        <v>102</v>
      </c>
      <c r="C232" s="217" t="s">
        <v>102</v>
      </c>
      <c r="D232" s="216" t="s">
        <v>102</v>
      </c>
      <c r="E232" s="213" t="s">
        <v>102</v>
      </c>
      <c r="F232" s="213" t="s">
        <v>102</v>
      </c>
      <c r="G232" s="213" t="s">
        <v>102</v>
      </c>
      <c r="H232" s="213" t="s">
        <v>102</v>
      </c>
      <c r="I232" s="213" t="s">
        <v>102</v>
      </c>
      <c r="J232" s="213" t="s">
        <v>102</v>
      </c>
      <c r="K232" s="213" t="s">
        <v>102</v>
      </c>
      <c r="L232" s="213" t="s">
        <v>102</v>
      </c>
      <c r="M232" s="213" t="s">
        <v>102</v>
      </c>
      <c r="N232" s="213" t="s">
        <v>102</v>
      </c>
      <c r="O232" s="213" t="s">
        <v>102</v>
      </c>
      <c r="P232" s="213" t="s">
        <v>102</v>
      </c>
      <c r="Q232" s="213" t="s">
        <v>102</v>
      </c>
      <c r="R232" s="213" t="s">
        <v>102</v>
      </c>
      <c r="S232" s="213" t="s">
        <v>102</v>
      </c>
      <c r="T232" s="213" t="s">
        <v>102</v>
      </c>
      <c r="U232" s="213" t="s">
        <v>102</v>
      </c>
      <c r="V232" s="213" t="s">
        <v>102</v>
      </c>
      <c r="W232" s="213" t="s">
        <v>102</v>
      </c>
      <c r="X232" s="213" t="s">
        <v>102</v>
      </c>
      <c r="Y232" s="213" t="s">
        <v>102</v>
      </c>
      <c r="Z232" s="213" t="s">
        <v>102</v>
      </c>
      <c r="AA232" s="213" t="s">
        <v>102</v>
      </c>
      <c r="AB232" s="213" t="s">
        <v>102</v>
      </c>
      <c r="AC232" s="213" t="s">
        <v>102</v>
      </c>
      <c r="AD232" s="213" t="s">
        <v>102</v>
      </c>
      <c r="AE232" s="213" t="s">
        <v>102</v>
      </c>
      <c r="AF232" s="213" t="s">
        <v>102</v>
      </c>
      <c r="AG232" s="213" t="s">
        <v>102</v>
      </c>
      <c r="AH232" s="213" t="s">
        <v>102</v>
      </c>
      <c r="AI232" s="213" t="s">
        <v>102</v>
      </c>
      <c r="AJ232" s="213" t="s">
        <v>102</v>
      </c>
      <c r="AK232" s="213" t="s">
        <v>102</v>
      </c>
      <c r="AL232" s="213" t="s">
        <v>102</v>
      </c>
      <c r="AM232" s="213" t="s">
        <v>102</v>
      </c>
      <c r="AN232" s="213" t="s">
        <v>102</v>
      </c>
      <c r="AO232" s="213" t="s">
        <v>102</v>
      </c>
      <c r="AP232" s="213" t="str">
        <f t="shared" si="33"/>
        <v/>
      </c>
      <c r="AQ232" s="213" t="str">
        <f t="shared" si="34"/>
        <v/>
      </c>
      <c r="AR232" s="213" t="str">
        <f t="shared" si="35"/>
        <v/>
      </c>
      <c r="AS232" s="213" t="s">
        <v>102</v>
      </c>
      <c r="AT232" s="215" t="s">
        <v>102</v>
      </c>
      <c r="AU232" s="213" t="s">
        <v>102</v>
      </c>
      <c r="AV232" s="213" t="s">
        <v>102</v>
      </c>
      <c r="AW232" s="213" t="s">
        <v>102</v>
      </c>
      <c r="AX232" s="213" t="s">
        <v>102</v>
      </c>
      <c r="AY232" s="213" t="s">
        <v>102</v>
      </c>
      <c r="AZ232" s="214" t="str">
        <f t="shared" si="36"/>
        <v/>
      </c>
      <c r="BA232" s="214" t="s">
        <v>102</v>
      </c>
      <c r="BB232" s="213" t="s">
        <v>102</v>
      </c>
      <c r="BC232" s="215" t="str">
        <f t="shared" si="37"/>
        <v/>
      </c>
      <c r="BD232" s="215" t="s">
        <v>102</v>
      </c>
      <c r="BE232" s="214" t="s">
        <v>102</v>
      </c>
      <c r="BF232" s="213" t="s">
        <v>102</v>
      </c>
      <c r="BG232" s="213" t="str">
        <f t="shared" si="38"/>
        <v/>
      </c>
    </row>
    <row r="233" spans="1:59">
      <c r="A233" s="205">
        <v>59</v>
      </c>
      <c r="B233" s="217" t="s">
        <v>102</v>
      </c>
      <c r="C233" s="217" t="s">
        <v>102</v>
      </c>
      <c r="D233" s="216" t="s">
        <v>102</v>
      </c>
      <c r="E233" s="213" t="s">
        <v>102</v>
      </c>
      <c r="F233" s="213" t="s">
        <v>102</v>
      </c>
      <c r="G233" s="213" t="s">
        <v>102</v>
      </c>
      <c r="H233" s="213" t="s">
        <v>102</v>
      </c>
      <c r="I233" s="213" t="s">
        <v>102</v>
      </c>
      <c r="J233" s="213" t="s">
        <v>102</v>
      </c>
      <c r="K233" s="213" t="s">
        <v>102</v>
      </c>
      <c r="L233" s="213" t="s">
        <v>102</v>
      </c>
      <c r="M233" s="213" t="s">
        <v>102</v>
      </c>
      <c r="N233" s="213" t="s">
        <v>102</v>
      </c>
      <c r="O233" s="213" t="s">
        <v>102</v>
      </c>
      <c r="P233" s="213" t="s">
        <v>102</v>
      </c>
      <c r="Q233" s="213" t="s">
        <v>102</v>
      </c>
      <c r="R233" s="213" t="s">
        <v>102</v>
      </c>
      <c r="S233" s="213" t="s">
        <v>102</v>
      </c>
      <c r="T233" s="213" t="s">
        <v>102</v>
      </c>
      <c r="U233" s="213" t="s">
        <v>102</v>
      </c>
      <c r="V233" s="213" t="s">
        <v>102</v>
      </c>
      <c r="W233" s="213" t="s">
        <v>102</v>
      </c>
      <c r="X233" s="213" t="s">
        <v>102</v>
      </c>
      <c r="Y233" s="213" t="s">
        <v>102</v>
      </c>
      <c r="Z233" s="213" t="s">
        <v>102</v>
      </c>
      <c r="AA233" s="213" t="s">
        <v>102</v>
      </c>
      <c r="AB233" s="213" t="s">
        <v>102</v>
      </c>
      <c r="AC233" s="213" t="s">
        <v>102</v>
      </c>
      <c r="AD233" s="213" t="s">
        <v>102</v>
      </c>
      <c r="AE233" s="213" t="s">
        <v>102</v>
      </c>
      <c r="AF233" s="213" t="s">
        <v>102</v>
      </c>
      <c r="AG233" s="213" t="s">
        <v>102</v>
      </c>
      <c r="AH233" s="213" t="s">
        <v>102</v>
      </c>
      <c r="AI233" s="213" t="s">
        <v>102</v>
      </c>
      <c r="AJ233" s="213" t="s">
        <v>102</v>
      </c>
      <c r="AK233" s="213" t="s">
        <v>102</v>
      </c>
      <c r="AL233" s="213" t="s">
        <v>102</v>
      </c>
      <c r="AM233" s="213" t="s">
        <v>102</v>
      </c>
      <c r="AN233" s="213" t="s">
        <v>102</v>
      </c>
      <c r="AO233" s="213" t="s">
        <v>102</v>
      </c>
      <c r="AP233" s="213" t="str">
        <f t="shared" si="33"/>
        <v/>
      </c>
      <c r="AQ233" s="213" t="str">
        <f t="shared" si="34"/>
        <v/>
      </c>
      <c r="AR233" s="213" t="str">
        <f t="shared" si="35"/>
        <v/>
      </c>
      <c r="AS233" s="213" t="s">
        <v>102</v>
      </c>
      <c r="AT233" s="215" t="s">
        <v>102</v>
      </c>
      <c r="AU233" s="213" t="s">
        <v>102</v>
      </c>
      <c r="AV233" s="213" t="s">
        <v>102</v>
      </c>
      <c r="AW233" s="213" t="s">
        <v>102</v>
      </c>
      <c r="AX233" s="213" t="s">
        <v>102</v>
      </c>
      <c r="AY233" s="213" t="s">
        <v>102</v>
      </c>
      <c r="AZ233" s="214" t="str">
        <f t="shared" si="36"/>
        <v/>
      </c>
      <c r="BA233" s="214" t="s">
        <v>102</v>
      </c>
      <c r="BB233" s="213" t="s">
        <v>102</v>
      </c>
      <c r="BC233" s="215" t="str">
        <f t="shared" si="37"/>
        <v/>
      </c>
      <c r="BD233" s="215" t="s">
        <v>102</v>
      </c>
      <c r="BE233" s="214" t="s">
        <v>102</v>
      </c>
      <c r="BF233" s="213" t="s">
        <v>102</v>
      </c>
      <c r="BG233" s="213" t="str">
        <f t="shared" si="38"/>
        <v/>
      </c>
    </row>
    <row r="234" spans="1:59">
      <c r="A234" s="205">
        <v>59</v>
      </c>
      <c r="B234" s="217" t="s">
        <v>102</v>
      </c>
      <c r="C234" s="217" t="s">
        <v>102</v>
      </c>
      <c r="D234" s="216" t="s">
        <v>102</v>
      </c>
      <c r="E234" s="213" t="s">
        <v>102</v>
      </c>
      <c r="F234" s="213" t="s">
        <v>102</v>
      </c>
      <c r="G234" s="213" t="s">
        <v>102</v>
      </c>
      <c r="H234" s="213" t="s">
        <v>102</v>
      </c>
      <c r="I234" s="213" t="s">
        <v>102</v>
      </c>
      <c r="J234" s="213" t="s">
        <v>102</v>
      </c>
      <c r="K234" s="213" t="s">
        <v>102</v>
      </c>
      <c r="L234" s="213" t="s">
        <v>102</v>
      </c>
      <c r="M234" s="213" t="s">
        <v>102</v>
      </c>
      <c r="N234" s="213" t="s">
        <v>102</v>
      </c>
      <c r="O234" s="213" t="s">
        <v>102</v>
      </c>
      <c r="P234" s="213" t="s">
        <v>102</v>
      </c>
      <c r="Q234" s="213" t="s">
        <v>102</v>
      </c>
      <c r="R234" s="213" t="s">
        <v>102</v>
      </c>
      <c r="S234" s="213" t="s">
        <v>102</v>
      </c>
      <c r="T234" s="213" t="s">
        <v>102</v>
      </c>
      <c r="U234" s="213" t="s">
        <v>102</v>
      </c>
      <c r="V234" s="213" t="s">
        <v>102</v>
      </c>
      <c r="W234" s="213" t="s">
        <v>102</v>
      </c>
      <c r="X234" s="213" t="s">
        <v>102</v>
      </c>
      <c r="Y234" s="213" t="s">
        <v>102</v>
      </c>
      <c r="Z234" s="213" t="s">
        <v>102</v>
      </c>
      <c r="AA234" s="213" t="s">
        <v>102</v>
      </c>
      <c r="AB234" s="213" t="s">
        <v>102</v>
      </c>
      <c r="AC234" s="213" t="s">
        <v>102</v>
      </c>
      <c r="AD234" s="213" t="s">
        <v>102</v>
      </c>
      <c r="AE234" s="213" t="s">
        <v>102</v>
      </c>
      <c r="AF234" s="213" t="s">
        <v>102</v>
      </c>
      <c r="AG234" s="213" t="s">
        <v>102</v>
      </c>
      <c r="AH234" s="213" t="s">
        <v>102</v>
      </c>
      <c r="AI234" s="213" t="s">
        <v>102</v>
      </c>
      <c r="AJ234" s="213" t="s">
        <v>102</v>
      </c>
      <c r="AK234" s="213" t="s">
        <v>102</v>
      </c>
      <c r="AL234" s="213" t="s">
        <v>102</v>
      </c>
      <c r="AM234" s="213" t="s">
        <v>102</v>
      </c>
      <c r="AN234" s="213" t="s">
        <v>102</v>
      </c>
      <c r="AO234" s="213" t="s">
        <v>102</v>
      </c>
      <c r="AP234" s="213" t="str">
        <f t="shared" si="33"/>
        <v/>
      </c>
      <c r="AQ234" s="213" t="str">
        <f t="shared" si="34"/>
        <v/>
      </c>
      <c r="AR234" s="213" t="str">
        <f t="shared" si="35"/>
        <v/>
      </c>
      <c r="AS234" s="213" t="s">
        <v>102</v>
      </c>
      <c r="AT234" s="215" t="s">
        <v>102</v>
      </c>
      <c r="AU234" s="213" t="s">
        <v>102</v>
      </c>
      <c r="AV234" s="213" t="s">
        <v>102</v>
      </c>
      <c r="AW234" s="213" t="s">
        <v>102</v>
      </c>
      <c r="AX234" s="213" t="s">
        <v>102</v>
      </c>
      <c r="AY234" s="213" t="s">
        <v>102</v>
      </c>
      <c r="AZ234" s="214" t="str">
        <f t="shared" si="36"/>
        <v/>
      </c>
      <c r="BA234" s="214" t="s">
        <v>102</v>
      </c>
      <c r="BB234" s="213" t="s">
        <v>102</v>
      </c>
      <c r="BC234" s="215" t="str">
        <f t="shared" si="37"/>
        <v/>
      </c>
      <c r="BD234" s="215" t="s">
        <v>102</v>
      </c>
      <c r="BE234" s="214" t="s">
        <v>102</v>
      </c>
      <c r="BF234" s="213" t="s">
        <v>102</v>
      </c>
      <c r="BG234" s="213" t="str">
        <f t="shared" si="38"/>
        <v/>
      </c>
    </row>
    <row r="235" spans="1:59">
      <c r="A235" s="205">
        <v>59</v>
      </c>
      <c r="B235" s="217" t="s">
        <v>102</v>
      </c>
      <c r="C235" s="217" t="s">
        <v>102</v>
      </c>
      <c r="D235" s="216" t="s">
        <v>102</v>
      </c>
      <c r="E235" s="213" t="s">
        <v>102</v>
      </c>
      <c r="F235" s="213" t="s">
        <v>102</v>
      </c>
      <c r="G235" s="213" t="s">
        <v>102</v>
      </c>
      <c r="H235" s="213" t="s">
        <v>102</v>
      </c>
      <c r="I235" s="213" t="s">
        <v>102</v>
      </c>
      <c r="J235" s="213" t="s">
        <v>102</v>
      </c>
      <c r="K235" s="213" t="s">
        <v>102</v>
      </c>
      <c r="L235" s="213" t="s">
        <v>102</v>
      </c>
      <c r="M235" s="213" t="s">
        <v>102</v>
      </c>
      <c r="N235" s="213" t="s">
        <v>102</v>
      </c>
      <c r="O235" s="213" t="s">
        <v>102</v>
      </c>
      <c r="P235" s="213" t="s">
        <v>102</v>
      </c>
      <c r="Q235" s="213" t="s">
        <v>102</v>
      </c>
      <c r="R235" s="213" t="s">
        <v>102</v>
      </c>
      <c r="S235" s="213" t="s">
        <v>102</v>
      </c>
      <c r="T235" s="213" t="s">
        <v>102</v>
      </c>
      <c r="U235" s="213" t="s">
        <v>102</v>
      </c>
      <c r="V235" s="213" t="s">
        <v>102</v>
      </c>
      <c r="W235" s="213" t="s">
        <v>102</v>
      </c>
      <c r="X235" s="213" t="s">
        <v>102</v>
      </c>
      <c r="Y235" s="213" t="s">
        <v>102</v>
      </c>
      <c r="Z235" s="213" t="s">
        <v>102</v>
      </c>
      <c r="AA235" s="213" t="s">
        <v>102</v>
      </c>
      <c r="AB235" s="213" t="s">
        <v>102</v>
      </c>
      <c r="AC235" s="213" t="s">
        <v>102</v>
      </c>
      <c r="AD235" s="213" t="s">
        <v>102</v>
      </c>
      <c r="AE235" s="213" t="s">
        <v>102</v>
      </c>
      <c r="AF235" s="213" t="s">
        <v>102</v>
      </c>
      <c r="AG235" s="213" t="s">
        <v>102</v>
      </c>
      <c r="AH235" s="213" t="s">
        <v>102</v>
      </c>
      <c r="AI235" s="213" t="s">
        <v>102</v>
      </c>
      <c r="AJ235" s="213" t="s">
        <v>102</v>
      </c>
      <c r="AK235" s="213" t="s">
        <v>102</v>
      </c>
      <c r="AL235" s="213" t="s">
        <v>102</v>
      </c>
      <c r="AM235" s="213" t="s">
        <v>102</v>
      </c>
      <c r="AN235" s="213" t="s">
        <v>102</v>
      </c>
      <c r="AO235" s="213" t="s">
        <v>102</v>
      </c>
      <c r="AP235" s="213" t="str">
        <f t="shared" si="33"/>
        <v/>
      </c>
      <c r="AQ235" s="213" t="str">
        <f t="shared" si="34"/>
        <v/>
      </c>
      <c r="AR235" s="213" t="str">
        <f t="shared" si="35"/>
        <v/>
      </c>
      <c r="AS235" s="213" t="s">
        <v>102</v>
      </c>
      <c r="AT235" s="215" t="s">
        <v>102</v>
      </c>
      <c r="AU235" s="213" t="s">
        <v>102</v>
      </c>
      <c r="AV235" s="213" t="s">
        <v>102</v>
      </c>
      <c r="AW235" s="213" t="s">
        <v>102</v>
      </c>
      <c r="AX235" s="213" t="s">
        <v>102</v>
      </c>
      <c r="AY235" s="213" t="s">
        <v>102</v>
      </c>
      <c r="AZ235" s="214" t="str">
        <f t="shared" si="36"/>
        <v/>
      </c>
      <c r="BA235" s="214" t="s">
        <v>102</v>
      </c>
      <c r="BB235" s="213" t="s">
        <v>102</v>
      </c>
      <c r="BC235" s="215" t="str">
        <f t="shared" si="37"/>
        <v/>
      </c>
      <c r="BD235" s="215" t="s">
        <v>102</v>
      </c>
      <c r="BE235" s="214" t="s">
        <v>102</v>
      </c>
      <c r="BF235" s="213" t="s">
        <v>102</v>
      </c>
      <c r="BG235" s="213" t="str">
        <f t="shared" si="38"/>
        <v/>
      </c>
    </row>
    <row r="236" spans="1:59">
      <c r="A236" s="205">
        <v>59</v>
      </c>
      <c r="B236" s="217" t="s">
        <v>102</v>
      </c>
      <c r="C236" s="217" t="s">
        <v>102</v>
      </c>
      <c r="D236" s="216" t="s">
        <v>102</v>
      </c>
      <c r="E236" s="213" t="s">
        <v>102</v>
      </c>
      <c r="F236" s="213" t="s">
        <v>102</v>
      </c>
      <c r="G236" s="213" t="s">
        <v>102</v>
      </c>
      <c r="H236" s="213" t="s">
        <v>102</v>
      </c>
      <c r="I236" s="213" t="s">
        <v>102</v>
      </c>
      <c r="J236" s="213" t="s">
        <v>102</v>
      </c>
      <c r="K236" s="213" t="s">
        <v>102</v>
      </c>
      <c r="L236" s="213" t="s">
        <v>102</v>
      </c>
      <c r="M236" s="213" t="s">
        <v>102</v>
      </c>
      <c r="N236" s="213" t="s">
        <v>102</v>
      </c>
      <c r="O236" s="213" t="s">
        <v>102</v>
      </c>
      <c r="P236" s="213" t="s">
        <v>102</v>
      </c>
      <c r="Q236" s="213" t="s">
        <v>102</v>
      </c>
      <c r="R236" s="213" t="s">
        <v>102</v>
      </c>
      <c r="S236" s="213" t="s">
        <v>102</v>
      </c>
      <c r="T236" s="213" t="s">
        <v>102</v>
      </c>
      <c r="U236" s="213" t="s">
        <v>102</v>
      </c>
      <c r="V236" s="213" t="s">
        <v>102</v>
      </c>
      <c r="W236" s="213" t="s">
        <v>102</v>
      </c>
      <c r="X236" s="213" t="s">
        <v>102</v>
      </c>
      <c r="Y236" s="213" t="s">
        <v>102</v>
      </c>
      <c r="Z236" s="213" t="s">
        <v>102</v>
      </c>
      <c r="AA236" s="213" t="s">
        <v>102</v>
      </c>
      <c r="AB236" s="213" t="s">
        <v>102</v>
      </c>
      <c r="AC236" s="213" t="s">
        <v>102</v>
      </c>
      <c r="AD236" s="213" t="s">
        <v>102</v>
      </c>
      <c r="AE236" s="213" t="s">
        <v>102</v>
      </c>
      <c r="AF236" s="213" t="s">
        <v>102</v>
      </c>
      <c r="AG236" s="213" t="s">
        <v>102</v>
      </c>
      <c r="AH236" s="213" t="s">
        <v>102</v>
      </c>
      <c r="AI236" s="213" t="s">
        <v>102</v>
      </c>
      <c r="AJ236" s="213" t="s">
        <v>102</v>
      </c>
      <c r="AK236" s="213" t="s">
        <v>102</v>
      </c>
      <c r="AL236" s="213" t="s">
        <v>102</v>
      </c>
      <c r="AM236" s="213" t="s">
        <v>102</v>
      </c>
      <c r="AN236" s="213" t="s">
        <v>102</v>
      </c>
      <c r="AO236" s="213" t="s">
        <v>102</v>
      </c>
      <c r="AP236" s="213" t="str">
        <f t="shared" si="33"/>
        <v/>
      </c>
      <c r="AQ236" s="213" t="str">
        <f t="shared" si="34"/>
        <v/>
      </c>
      <c r="AR236" s="213" t="str">
        <f t="shared" si="35"/>
        <v/>
      </c>
      <c r="AS236" s="213" t="s">
        <v>102</v>
      </c>
      <c r="AT236" s="215" t="s">
        <v>102</v>
      </c>
      <c r="AU236" s="213" t="s">
        <v>102</v>
      </c>
      <c r="AV236" s="213" t="s">
        <v>102</v>
      </c>
      <c r="AW236" s="213" t="s">
        <v>102</v>
      </c>
      <c r="AX236" s="213" t="s">
        <v>102</v>
      </c>
      <c r="AY236" s="213" t="s">
        <v>102</v>
      </c>
      <c r="AZ236" s="214" t="str">
        <f t="shared" si="36"/>
        <v/>
      </c>
      <c r="BA236" s="214" t="s">
        <v>102</v>
      </c>
      <c r="BB236" s="213" t="s">
        <v>102</v>
      </c>
      <c r="BC236" s="215" t="str">
        <f t="shared" si="37"/>
        <v/>
      </c>
      <c r="BD236" s="215" t="s">
        <v>102</v>
      </c>
      <c r="BE236" s="214" t="s">
        <v>102</v>
      </c>
      <c r="BF236" s="213" t="s">
        <v>102</v>
      </c>
      <c r="BG236" s="213" t="str">
        <f t="shared" si="38"/>
        <v/>
      </c>
    </row>
    <row r="237" spans="1:59">
      <c r="A237" s="205">
        <v>59</v>
      </c>
      <c r="B237" s="217" t="s">
        <v>102</v>
      </c>
      <c r="C237" s="217" t="s">
        <v>102</v>
      </c>
      <c r="D237" s="216" t="s">
        <v>102</v>
      </c>
      <c r="E237" s="213" t="s">
        <v>102</v>
      </c>
      <c r="F237" s="213" t="s">
        <v>102</v>
      </c>
      <c r="G237" s="213" t="s">
        <v>102</v>
      </c>
      <c r="H237" s="213" t="s">
        <v>102</v>
      </c>
      <c r="I237" s="213" t="s">
        <v>102</v>
      </c>
      <c r="J237" s="213" t="s">
        <v>102</v>
      </c>
      <c r="K237" s="213" t="s">
        <v>102</v>
      </c>
      <c r="L237" s="213" t="s">
        <v>102</v>
      </c>
      <c r="M237" s="213" t="s">
        <v>102</v>
      </c>
      <c r="N237" s="213" t="s">
        <v>102</v>
      </c>
      <c r="O237" s="213" t="s">
        <v>102</v>
      </c>
      <c r="P237" s="213" t="s">
        <v>102</v>
      </c>
      <c r="Q237" s="213" t="s">
        <v>102</v>
      </c>
      <c r="R237" s="213" t="s">
        <v>102</v>
      </c>
      <c r="S237" s="213" t="s">
        <v>102</v>
      </c>
      <c r="T237" s="213" t="s">
        <v>102</v>
      </c>
      <c r="U237" s="213" t="s">
        <v>102</v>
      </c>
      <c r="V237" s="213" t="s">
        <v>102</v>
      </c>
      <c r="W237" s="213" t="s">
        <v>102</v>
      </c>
      <c r="X237" s="213" t="s">
        <v>102</v>
      </c>
      <c r="Y237" s="213" t="s">
        <v>102</v>
      </c>
      <c r="Z237" s="213" t="s">
        <v>102</v>
      </c>
      <c r="AA237" s="213" t="s">
        <v>102</v>
      </c>
      <c r="AB237" s="213" t="s">
        <v>102</v>
      </c>
      <c r="AC237" s="213" t="s">
        <v>102</v>
      </c>
      <c r="AD237" s="213" t="s">
        <v>102</v>
      </c>
      <c r="AE237" s="213" t="s">
        <v>102</v>
      </c>
      <c r="AF237" s="213" t="s">
        <v>102</v>
      </c>
      <c r="AG237" s="213" t="s">
        <v>102</v>
      </c>
      <c r="AH237" s="213" t="s">
        <v>102</v>
      </c>
      <c r="AI237" s="213" t="s">
        <v>102</v>
      </c>
      <c r="AJ237" s="213" t="s">
        <v>102</v>
      </c>
      <c r="AK237" s="213" t="s">
        <v>102</v>
      </c>
      <c r="AL237" s="213" t="s">
        <v>102</v>
      </c>
      <c r="AM237" s="213" t="s">
        <v>102</v>
      </c>
      <c r="AN237" s="213" t="s">
        <v>102</v>
      </c>
      <c r="AO237" s="213" t="s">
        <v>102</v>
      </c>
      <c r="AP237" s="213" t="str">
        <f t="shared" si="33"/>
        <v/>
      </c>
      <c r="AQ237" s="213" t="str">
        <f t="shared" si="34"/>
        <v/>
      </c>
      <c r="AR237" s="213" t="str">
        <f t="shared" si="35"/>
        <v/>
      </c>
      <c r="AS237" s="213" t="s">
        <v>102</v>
      </c>
      <c r="AT237" s="215" t="s">
        <v>102</v>
      </c>
      <c r="AU237" s="213" t="s">
        <v>102</v>
      </c>
      <c r="AV237" s="213" t="s">
        <v>102</v>
      </c>
      <c r="AW237" s="213" t="s">
        <v>102</v>
      </c>
      <c r="AX237" s="213" t="s">
        <v>102</v>
      </c>
      <c r="AY237" s="213" t="s">
        <v>102</v>
      </c>
      <c r="AZ237" s="214" t="str">
        <f t="shared" si="36"/>
        <v/>
      </c>
      <c r="BA237" s="214" t="s">
        <v>102</v>
      </c>
      <c r="BB237" s="213" t="s">
        <v>102</v>
      </c>
      <c r="BC237" s="215" t="str">
        <f t="shared" si="37"/>
        <v/>
      </c>
      <c r="BD237" s="215" t="s">
        <v>102</v>
      </c>
      <c r="BE237" s="214" t="s">
        <v>102</v>
      </c>
      <c r="BF237" s="213" t="s">
        <v>102</v>
      </c>
      <c r="BG237" s="213" t="str">
        <f t="shared" si="38"/>
        <v/>
      </c>
    </row>
    <row r="238" spans="1:59">
      <c r="A238" s="205">
        <v>59</v>
      </c>
      <c r="B238" s="217" t="s">
        <v>102</v>
      </c>
      <c r="C238" s="217" t="s">
        <v>102</v>
      </c>
      <c r="D238" s="216" t="s">
        <v>102</v>
      </c>
      <c r="E238" s="213" t="s">
        <v>102</v>
      </c>
      <c r="F238" s="213" t="s">
        <v>102</v>
      </c>
      <c r="G238" s="213" t="s">
        <v>102</v>
      </c>
      <c r="H238" s="213" t="s">
        <v>102</v>
      </c>
      <c r="I238" s="213" t="s">
        <v>102</v>
      </c>
      <c r="J238" s="213" t="s">
        <v>102</v>
      </c>
      <c r="K238" s="213" t="s">
        <v>102</v>
      </c>
      <c r="L238" s="213" t="s">
        <v>102</v>
      </c>
      <c r="M238" s="213" t="s">
        <v>102</v>
      </c>
      <c r="N238" s="213" t="s">
        <v>102</v>
      </c>
      <c r="O238" s="213" t="s">
        <v>102</v>
      </c>
      <c r="P238" s="213" t="s">
        <v>102</v>
      </c>
      <c r="Q238" s="213" t="s">
        <v>102</v>
      </c>
      <c r="R238" s="213" t="s">
        <v>102</v>
      </c>
      <c r="S238" s="213" t="s">
        <v>102</v>
      </c>
      <c r="T238" s="213" t="s">
        <v>102</v>
      </c>
      <c r="U238" s="213" t="s">
        <v>102</v>
      </c>
      <c r="V238" s="213" t="s">
        <v>102</v>
      </c>
      <c r="W238" s="213" t="s">
        <v>102</v>
      </c>
      <c r="X238" s="213" t="s">
        <v>102</v>
      </c>
      <c r="Y238" s="213" t="s">
        <v>102</v>
      </c>
      <c r="Z238" s="213" t="s">
        <v>102</v>
      </c>
      <c r="AA238" s="213" t="s">
        <v>102</v>
      </c>
      <c r="AB238" s="213" t="s">
        <v>102</v>
      </c>
      <c r="AC238" s="213" t="s">
        <v>102</v>
      </c>
      <c r="AD238" s="213" t="s">
        <v>102</v>
      </c>
      <c r="AE238" s="213" t="s">
        <v>102</v>
      </c>
      <c r="AF238" s="213" t="s">
        <v>102</v>
      </c>
      <c r="AG238" s="213" t="s">
        <v>102</v>
      </c>
      <c r="AH238" s="213" t="s">
        <v>102</v>
      </c>
      <c r="AI238" s="213" t="s">
        <v>102</v>
      </c>
      <c r="AJ238" s="213" t="s">
        <v>102</v>
      </c>
      <c r="AK238" s="213" t="s">
        <v>102</v>
      </c>
      <c r="AL238" s="213" t="s">
        <v>102</v>
      </c>
      <c r="AM238" s="213" t="s">
        <v>102</v>
      </c>
      <c r="AN238" s="213" t="s">
        <v>102</v>
      </c>
      <c r="AO238" s="213" t="s">
        <v>102</v>
      </c>
      <c r="AP238" s="213" t="str">
        <f t="shared" si="33"/>
        <v/>
      </c>
      <c r="AQ238" s="213" t="str">
        <f t="shared" si="34"/>
        <v/>
      </c>
      <c r="AR238" s="213" t="str">
        <f t="shared" si="35"/>
        <v/>
      </c>
      <c r="AS238" s="213" t="s">
        <v>102</v>
      </c>
      <c r="AT238" s="215" t="s">
        <v>102</v>
      </c>
      <c r="AU238" s="213" t="s">
        <v>102</v>
      </c>
      <c r="AV238" s="213" t="s">
        <v>102</v>
      </c>
      <c r="AW238" s="213" t="s">
        <v>102</v>
      </c>
      <c r="AX238" s="213" t="s">
        <v>102</v>
      </c>
      <c r="AY238" s="213" t="s">
        <v>102</v>
      </c>
      <c r="AZ238" s="214" t="str">
        <f t="shared" si="36"/>
        <v/>
      </c>
      <c r="BA238" s="214" t="s">
        <v>102</v>
      </c>
      <c r="BB238" s="213" t="s">
        <v>102</v>
      </c>
      <c r="BC238" s="215" t="str">
        <f t="shared" si="37"/>
        <v/>
      </c>
      <c r="BD238" s="215" t="s">
        <v>102</v>
      </c>
      <c r="BE238" s="214" t="s">
        <v>102</v>
      </c>
      <c r="BF238" s="213" t="s">
        <v>102</v>
      </c>
      <c r="BG238" s="213" t="str">
        <f t="shared" si="38"/>
        <v/>
      </c>
    </row>
    <row r="239" spans="1:59">
      <c r="A239" s="205">
        <v>59</v>
      </c>
      <c r="B239" s="217" t="s">
        <v>102</v>
      </c>
      <c r="C239" s="217" t="s">
        <v>102</v>
      </c>
      <c r="D239" s="216" t="s">
        <v>102</v>
      </c>
      <c r="E239" s="213" t="s">
        <v>102</v>
      </c>
      <c r="F239" s="213" t="s">
        <v>102</v>
      </c>
      <c r="G239" s="213" t="s">
        <v>102</v>
      </c>
      <c r="H239" s="213" t="s">
        <v>102</v>
      </c>
      <c r="I239" s="213" t="s">
        <v>102</v>
      </c>
      <c r="J239" s="213" t="s">
        <v>102</v>
      </c>
      <c r="K239" s="213" t="s">
        <v>102</v>
      </c>
      <c r="L239" s="213" t="s">
        <v>102</v>
      </c>
      <c r="M239" s="213" t="s">
        <v>102</v>
      </c>
      <c r="N239" s="213" t="s">
        <v>102</v>
      </c>
      <c r="O239" s="213" t="s">
        <v>102</v>
      </c>
      <c r="P239" s="213" t="s">
        <v>102</v>
      </c>
      <c r="Q239" s="213" t="s">
        <v>102</v>
      </c>
      <c r="R239" s="213" t="s">
        <v>102</v>
      </c>
      <c r="S239" s="213" t="s">
        <v>102</v>
      </c>
      <c r="T239" s="213" t="s">
        <v>102</v>
      </c>
      <c r="U239" s="213" t="s">
        <v>102</v>
      </c>
      <c r="V239" s="213" t="s">
        <v>102</v>
      </c>
      <c r="W239" s="213" t="s">
        <v>102</v>
      </c>
      <c r="X239" s="213" t="s">
        <v>102</v>
      </c>
      <c r="Y239" s="213" t="s">
        <v>102</v>
      </c>
      <c r="Z239" s="213" t="s">
        <v>102</v>
      </c>
      <c r="AA239" s="213" t="s">
        <v>102</v>
      </c>
      <c r="AB239" s="213" t="s">
        <v>102</v>
      </c>
      <c r="AC239" s="213" t="s">
        <v>102</v>
      </c>
      <c r="AD239" s="213" t="s">
        <v>102</v>
      </c>
      <c r="AE239" s="213" t="s">
        <v>102</v>
      </c>
      <c r="AF239" s="213" t="s">
        <v>102</v>
      </c>
      <c r="AG239" s="213" t="s">
        <v>102</v>
      </c>
      <c r="AH239" s="213" t="s">
        <v>102</v>
      </c>
      <c r="AI239" s="213" t="s">
        <v>102</v>
      </c>
      <c r="AJ239" s="213" t="s">
        <v>102</v>
      </c>
      <c r="AK239" s="213" t="s">
        <v>102</v>
      </c>
      <c r="AL239" s="213" t="s">
        <v>102</v>
      </c>
      <c r="AM239" s="213" t="s">
        <v>102</v>
      </c>
      <c r="AN239" s="213" t="s">
        <v>102</v>
      </c>
      <c r="AO239" s="213" t="s">
        <v>102</v>
      </c>
      <c r="AP239" s="213" t="str">
        <f t="shared" si="33"/>
        <v/>
      </c>
      <c r="AQ239" s="213" t="str">
        <f t="shared" si="34"/>
        <v/>
      </c>
      <c r="AR239" s="213" t="str">
        <f t="shared" si="35"/>
        <v/>
      </c>
      <c r="AS239" s="213" t="s">
        <v>102</v>
      </c>
      <c r="AT239" s="215" t="s">
        <v>102</v>
      </c>
      <c r="AU239" s="213" t="s">
        <v>102</v>
      </c>
      <c r="AV239" s="213" t="s">
        <v>102</v>
      </c>
      <c r="AW239" s="213" t="s">
        <v>102</v>
      </c>
      <c r="AX239" s="213" t="s">
        <v>102</v>
      </c>
      <c r="AY239" s="213" t="s">
        <v>102</v>
      </c>
      <c r="AZ239" s="214" t="str">
        <f t="shared" si="36"/>
        <v/>
      </c>
      <c r="BA239" s="214" t="s">
        <v>102</v>
      </c>
      <c r="BB239" s="213" t="s">
        <v>102</v>
      </c>
      <c r="BC239" s="215" t="str">
        <f t="shared" si="37"/>
        <v/>
      </c>
      <c r="BD239" s="215" t="s">
        <v>102</v>
      </c>
      <c r="BE239" s="214" t="s">
        <v>102</v>
      </c>
      <c r="BF239" s="213" t="s">
        <v>102</v>
      </c>
      <c r="BG239" s="213" t="str">
        <f t="shared" si="38"/>
        <v/>
      </c>
    </row>
    <row r="240" spans="1:59">
      <c r="A240" s="205">
        <v>59</v>
      </c>
      <c r="B240" s="217" t="s">
        <v>102</v>
      </c>
      <c r="C240" s="217" t="s">
        <v>102</v>
      </c>
      <c r="D240" s="216" t="s">
        <v>102</v>
      </c>
      <c r="E240" s="213" t="s">
        <v>102</v>
      </c>
      <c r="F240" s="213" t="s">
        <v>102</v>
      </c>
      <c r="G240" s="213" t="s">
        <v>102</v>
      </c>
      <c r="H240" s="213" t="s">
        <v>102</v>
      </c>
      <c r="I240" s="213" t="s">
        <v>102</v>
      </c>
      <c r="J240" s="213" t="s">
        <v>102</v>
      </c>
      <c r="K240" s="213" t="s">
        <v>102</v>
      </c>
      <c r="L240" s="213" t="s">
        <v>102</v>
      </c>
      <c r="M240" s="213" t="s">
        <v>102</v>
      </c>
      <c r="N240" s="213" t="s">
        <v>102</v>
      </c>
      <c r="O240" s="213" t="s">
        <v>102</v>
      </c>
      <c r="P240" s="213" t="s">
        <v>102</v>
      </c>
      <c r="Q240" s="213" t="s">
        <v>102</v>
      </c>
      <c r="R240" s="213" t="s">
        <v>102</v>
      </c>
      <c r="S240" s="213" t="s">
        <v>102</v>
      </c>
      <c r="T240" s="213" t="s">
        <v>102</v>
      </c>
      <c r="U240" s="213" t="s">
        <v>102</v>
      </c>
      <c r="V240" s="213" t="s">
        <v>102</v>
      </c>
      <c r="W240" s="213" t="s">
        <v>102</v>
      </c>
      <c r="X240" s="213" t="s">
        <v>102</v>
      </c>
      <c r="Y240" s="213" t="s">
        <v>102</v>
      </c>
      <c r="Z240" s="213" t="s">
        <v>102</v>
      </c>
      <c r="AA240" s="213" t="s">
        <v>102</v>
      </c>
      <c r="AB240" s="213" t="s">
        <v>102</v>
      </c>
      <c r="AC240" s="213" t="s">
        <v>102</v>
      </c>
      <c r="AD240" s="213" t="s">
        <v>102</v>
      </c>
      <c r="AE240" s="213" t="s">
        <v>102</v>
      </c>
      <c r="AF240" s="213" t="s">
        <v>102</v>
      </c>
      <c r="AG240" s="213" t="s">
        <v>102</v>
      </c>
      <c r="AH240" s="213" t="s">
        <v>102</v>
      </c>
      <c r="AI240" s="213" t="s">
        <v>102</v>
      </c>
      <c r="AJ240" s="213" t="s">
        <v>102</v>
      </c>
      <c r="AK240" s="213" t="s">
        <v>102</v>
      </c>
      <c r="AL240" s="213" t="s">
        <v>102</v>
      </c>
      <c r="AM240" s="213" t="s">
        <v>102</v>
      </c>
      <c r="AN240" s="213" t="s">
        <v>102</v>
      </c>
      <c r="AO240" s="213" t="s">
        <v>102</v>
      </c>
      <c r="AP240" s="213" t="str">
        <f t="shared" si="33"/>
        <v/>
      </c>
      <c r="AQ240" s="213" t="str">
        <f t="shared" si="34"/>
        <v/>
      </c>
      <c r="AR240" s="213" t="str">
        <f t="shared" si="35"/>
        <v/>
      </c>
      <c r="AS240" s="213" t="s">
        <v>102</v>
      </c>
      <c r="AT240" s="215" t="s">
        <v>102</v>
      </c>
      <c r="AU240" s="213" t="s">
        <v>102</v>
      </c>
      <c r="AV240" s="213" t="s">
        <v>102</v>
      </c>
      <c r="AW240" s="213" t="s">
        <v>102</v>
      </c>
      <c r="AX240" s="213" t="s">
        <v>102</v>
      </c>
      <c r="AY240" s="213" t="s">
        <v>102</v>
      </c>
      <c r="AZ240" s="214" t="str">
        <f t="shared" si="36"/>
        <v/>
      </c>
      <c r="BA240" s="214" t="s">
        <v>102</v>
      </c>
      <c r="BB240" s="213" t="s">
        <v>102</v>
      </c>
      <c r="BC240" s="215" t="str">
        <f t="shared" si="37"/>
        <v/>
      </c>
      <c r="BD240" s="215" t="s">
        <v>102</v>
      </c>
      <c r="BE240" s="214" t="s">
        <v>102</v>
      </c>
      <c r="BF240" s="213" t="s">
        <v>102</v>
      </c>
      <c r="BG240" s="213" t="str">
        <f t="shared" si="38"/>
        <v/>
      </c>
    </row>
    <row r="241" spans="1:59">
      <c r="A241" s="205">
        <v>59</v>
      </c>
      <c r="B241" s="217" t="s">
        <v>102</v>
      </c>
      <c r="C241" s="217" t="s">
        <v>102</v>
      </c>
      <c r="D241" s="216" t="s">
        <v>102</v>
      </c>
      <c r="E241" s="213" t="s">
        <v>102</v>
      </c>
      <c r="F241" s="213" t="s">
        <v>102</v>
      </c>
      <c r="G241" s="213" t="s">
        <v>102</v>
      </c>
      <c r="H241" s="213" t="s">
        <v>102</v>
      </c>
      <c r="I241" s="213" t="s">
        <v>102</v>
      </c>
      <c r="J241" s="213" t="s">
        <v>102</v>
      </c>
      <c r="K241" s="213" t="s">
        <v>102</v>
      </c>
      <c r="L241" s="213" t="s">
        <v>102</v>
      </c>
      <c r="M241" s="213" t="s">
        <v>102</v>
      </c>
      <c r="N241" s="213" t="s">
        <v>102</v>
      </c>
      <c r="O241" s="213" t="s">
        <v>102</v>
      </c>
      <c r="P241" s="213" t="s">
        <v>102</v>
      </c>
      <c r="Q241" s="213" t="s">
        <v>102</v>
      </c>
      <c r="R241" s="213" t="s">
        <v>102</v>
      </c>
      <c r="S241" s="213" t="s">
        <v>102</v>
      </c>
      <c r="T241" s="213" t="s">
        <v>102</v>
      </c>
      <c r="U241" s="213" t="s">
        <v>102</v>
      </c>
      <c r="V241" s="213" t="s">
        <v>102</v>
      </c>
      <c r="W241" s="213" t="s">
        <v>102</v>
      </c>
      <c r="X241" s="213" t="s">
        <v>102</v>
      </c>
      <c r="Y241" s="213" t="s">
        <v>102</v>
      </c>
      <c r="Z241" s="213" t="s">
        <v>102</v>
      </c>
      <c r="AA241" s="213" t="s">
        <v>102</v>
      </c>
      <c r="AB241" s="213" t="s">
        <v>102</v>
      </c>
      <c r="AC241" s="213" t="s">
        <v>102</v>
      </c>
      <c r="AD241" s="213" t="s">
        <v>102</v>
      </c>
      <c r="AE241" s="213" t="s">
        <v>102</v>
      </c>
      <c r="AF241" s="213" t="s">
        <v>102</v>
      </c>
      <c r="AG241" s="213" t="s">
        <v>102</v>
      </c>
      <c r="AH241" s="213" t="s">
        <v>102</v>
      </c>
      <c r="AI241" s="213" t="s">
        <v>102</v>
      </c>
      <c r="AJ241" s="213" t="s">
        <v>102</v>
      </c>
      <c r="AK241" s="213" t="s">
        <v>102</v>
      </c>
      <c r="AL241" s="213" t="s">
        <v>102</v>
      </c>
      <c r="AM241" s="213" t="s">
        <v>102</v>
      </c>
      <c r="AN241" s="213" t="s">
        <v>102</v>
      </c>
      <c r="AO241" s="213" t="s">
        <v>102</v>
      </c>
      <c r="AP241" s="213" t="str">
        <f t="shared" si="33"/>
        <v/>
      </c>
      <c r="AQ241" s="213" t="str">
        <f t="shared" si="34"/>
        <v/>
      </c>
      <c r="AR241" s="213" t="str">
        <f t="shared" si="35"/>
        <v/>
      </c>
      <c r="AS241" s="213" t="s">
        <v>102</v>
      </c>
      <c r="AT241" s="215" t="s">
        <v>102</v>
      </c>
      <c r="AU241" s="213" t="s">
        <v>102</v>
      </c>
      <c r="AV241" s="213" t="s">
        <v>102</v>
      </c>
      <c r="AW241" s="213" t="s">
        <v>102</v>
      </c>
      <c r="AX241" s="213" t="s">
        <v>102</v>
      </c>
      <c r="AY241" s="213" t="s">
        <v>102</v>
      </c>
      <c r="AZ241" s="214" t="str">
        <f t="shared" si="36"/>
        <v/>
      </c>
      <c r="BA241" s="214" t="s">
        <v>102</v>
      </c>
      <c r="BB241" s="213" t="s">
        <v>102</v>
      </c>
      <c r="BC241" s="215" t="str">
        <f t="shared" si="37"/>
        <v/>
      </c>
      <c r="BD241" s="215" t="s">
        <v>102</v>
      </c>
      <c r="BE241" s="214" t="s">
        <v>102</v>
      </c>
      <c r="BF241" s="213" t="s">
        <v>102</v>
      </c>
      <c r="BG241" s="213" t="str">
        <f t="shared" si="38"/>
        <v/>
      </c>
    </row>
    <row r="242" spans="1:59">
      <c r="A242" s="205">
        <v>59</v>
      </c>
      <c r="B242" s="217" t="s">
        <v>102</v>
      </c>
      <c r="C242" s="217" t="s">
        <v>102</v>
      </c>
      <c r="D242" s="216" t="s">
        <v>102</v>
      </c>
      <c r="E242" s="213" t="s">
        <v>102</v>
      </c>
      <c r="F242" s="213" t="s">
        <v>102</v>
      </c>
      <c r="G242" s="213" t="s">
        <v>102</v>
      </c>
      <c r="H242" s="213" t="s">
        <v>102</v>
      </c>
      <c r="I242" s="213" t="s">
        <v>102</v>
      </c>
      <c r="J242" s="213" t="s">
        <v>102</v>
      </c>
      <c r="K242" s="213" t="s">
        <v>102</v>
      </c>
      <c r="L242" s="213" t="s">
        <v>102</v>
      </c>
      <c r="M242" s="213" t="s">
        <v>102</v>
      </c>
      <c r="N242" s="213" t="s">
        <v>102</v>
      </c>
      <c r="O242" s="213" t="s">
        <v>102</v>
      </c>
      <c r="P242" s="213" t="s">
        <v>102</v>
      </c>
      <c r="Q242" s="213" t="s">
        <v>102</v>
      </c>
      <c r="R242" s="213" t="s">
        <v>102</v>
      </c>
      <c r="S242" s="213" t="s">
        <v>102</v>
      </c>
      <c r="T242" s="213" t="s">
        <v>102</v>
      </c>
      <c r="U242" s="213" t="s">
        <v>102</v>
      </c>
      <c r="V242" s="213" t="s">
        <v>102</v>
      </c>
      <c r="W242" s="213" t="s">
        <v>102</v>
      </c>
      <c r="X242" s="213" t="s">
        <v>102</v>
      </c>
      <c r="Y242" s="213" t="s">
        <v>102</v>
      </c>
      <c r="Z242" s="213" t="s">
        <v>102</v>
      </c>
      <c r="AA242" s="213" t="s">
        <v>102</v>
      </c>
      <c r="AB242" s="213" t="s">
        <v>102</v>
      </c>
      <c r="AC242" s="213" t="s">
        <v>102</v>
      </c>
      <c r="AD242" s="213" t="s">
        <v>102</v>
      </c>
      <c r="AE242" s="213" t="s">
        <v>102</v>
      </c>
      <c r="AF242" s="213" t="s">
        <v>102</v>
      </c>
      <c r="AG242" s="213" t="s">
        <v>102</v>
      </c>
      <c r="AH242" s="213" t="s">
        <v>102</v>
      </c>
      <c r="AI242" s="213" t="s">
        <v>102</v>
      </c>
      <c r="AJ242" s="213" t="s">
        <v>102</v>
      </c>
      <c r="AK242" s="213" t="s">
        <v>102</v>
      </c>
      <c r="AL242" s="213" t="s">
        <v>102</v>
      </c>
      <c r="AM242" s="213" t="s">
        <v>102</v>
      </c>
      <c r="AN242" s="213" t="s">
        <v>102</v>
      </c>
      <c r="AO242" s="213" t="s">
        <v>102</v>
      </c>
      <c r="AP242" s="213" t="str">
        <f t="shared" si="33"/>
        <v/>
      </c>
      <c r="AQ242" s="213" t="str">
        <f t="shared" si="34"/>
        <v/>
      </c>
      <c r="AR242" s="213" t="str">
        <f t="shared" si="35"/>
        <v/>
      </c>
      <c r="AS242" s="213" t="s">
        <v>102</v>
      </c>
      <c r="AT242" s="215" t="s">
        <v>102</v>
      </c>
      <c r="AU242" s="213" t="s">
        <v>102</v>
      </c>
      <c r="AV242" s="213" t="s">
        <v>102</v>
      </c>
      <c r="AW242" s="213" t="s">
        <v>102</v>
      </c>
      <c r="AX242" s="213" t="s">
        <v>102</v>
      </c>
      <c r="AY242" s="213" t="s">
        <v>102</v>
      </c>
      <c r="AZ242" s="214" t="str">
        <f t="shared" si="36"/>
        <v/>
      </c>
      <c r="BA242" s="214" t="s">
        <v>102</v>
      </c>
      <c r="BB242" s="213" t="s">
        <v>102</v>
      </c>
      <c r="BC242" s="215" t="str">
        <f t="shared" si="37"/>
        <v/>
      </c>
      <c r="BD242" s="215" t="s">
        <v>102</v>
      </c>
      <c r="BE242" s="214" t="s">
        <v>102</v>
      </c>
      <c r="BF242" s="213" t="s">
        <v>102</v>
      </c>
      <c r="BG242" s="213" t="str">
        <f t="shared" si="38"/>
        <v/>
      </c>
    </row>
    <row r="243" spans="1:59">
      <c r="A243" s="205">
        <v>59</v>
      </c>
      <c r="B243" s="217" t="s">
        <v>102</v>
      </c>
      <c r="C243" s="217" t="s">
        <v>102</v>
      </c>
      <c r="D243" s="216" t="s">
        <v>102</v>
      </c>
      <c r="E243" s="213" t="s">
        <v>102</v>
      </c>
      <c r="F243" s="213" t="s">
        <v>102</v>
      </c>
      <c r="G243" s="213" t="s">
        <v>102</v>
      </c>
      <c r="H243" s="213" t="s">
        <v>102</v>
      </c>
      <c r="I243" s="213" t="s">
        <v>102</v>
      </c>
      <c r="J243" s="213" t="s">
        <v>102</v>
      </c>
      <c r="K243" s="213" t="s">
        <v>102</v>
      </c>
      <c r="L243" s="213" t="s">
        <v>102</v>
      </c>
      <c r="M243" s="213" t="s">
        <v>102</v>
      </c>
      <c r="N243" s="213" t="s">
        <v>102</v>
      </c>
      <c r="O243" s="213" t="s">
        <v>102</v>
      </c>
      <c r="P243" s="213" t="s">
        <v>102</v>
      </c>
      <c r="Q243" s="213" t="s">
        <v>102</v>
      </c>
      <c r="R243" s="213" t="s">
        <v>102</v>
      </c>
      <c r="S243" s="213" t="s">
        <v>102</v>
      </c>
      <c r="T243" s="213" t="s">
        <v>102</v>
      </c>
      <c r="U243" s="213" t="s">
        <v>102</v>
      </c>
      <c r="V243" s="213" t="s">
        <v>102</v>
      </c>
      <c r="W243" s="213" t="s">
        <v>102</v>
      </c>
      <c r="X243" s="213" t="s">
        <v>102</v>
      </c>
      <c r="Y243" s="213" t="s">
        <v>102</v>
      </c>
      <c r="Z243" s="213" t="s">
        <v>102</v>
      </c>
      <c r="AA243" s="213" t="s">
        <v>102</v>
      </c>
      <c r="AB243" s="213" t="s">
        <v>102</v>
      </c>
      <c r="AC243" s="213" t="s">
        <v>102</v>
      </c>
      <c r="AD243" s="213" t="s">
        <v>102</v>
      </c>
      <c r="AE243" s="213" t="s">
        <v>102</v>
      </c>
      <c r="AF243" s="213" t="s">
        <v>102</v>
      </c>
      <c r="AG243" s="213" t="s">
        <v>102</v>
      </c>
      <c r="AH243" s="213" t="s">
        <v>102</v>
      </c>
      <c r="AI243" s="213" t="s">
        <v>102</v>
      </c>
      <c r="AJ243" s="213" t="s">
        <v>102</v>
      </c>
      <c r="AK243" s="213" t="s">
        <v>102</v>
      </c>
      <c r="AL243" s="213" t="s">
        <v>102</v>
      </c>
      <c r="AM243" s="213" t="s">
        <v>102</v>
      </c>
      <c r="AN243" s="213" t="s">
        <v>102</v>
      </c>
      <c r="AO243" s="213" t="s">
        <v>102</v>
      </c>
      <c r="AP243" s="213" t="str">
        <f t="shared" si="33"/>
        <v/>
      </c>
      <c r="AQ243" s="213" t="str">
        <f t="shared" si="34"/>
        <v/>
      </c>
      <c r="AR243" s="213" t="str">
        <f t="shared" si="35"/>
        <v/>
      </c>
      <c r="AS243" s="213" t="s">
        <v>102</v>
      </c>
      <c r="AT243" s="215" t="s">
        <v>102</v>
      </c>
      <c r="AU243" s="213" t="s">
        <v>102</v>
      </c>
      <c r="AV243" s="213" t="s">
        <v>102</v>
      </c>
      <c r="AW243" s="213" t="s">
        <v>102</v>
      </c>
      <c r="AX243" s="213" t="s">
        <v>102</v>
      </c>
      <c r="AY243" s="213" t="s">
        <v>102</v>
      </c>
      <c r="AZ243" s="214" t="str">
        <f t="shared" si="36"/>
        <v/>
      </c>
      <c r="BA243" s="214" t="s">
        <v>102</v>
      </c>
      <c r="BB243" s="213" t="s">
        <v>102</v>
      </c>
      <c r="BC243" s="215" t="str">
        <f t="shared" si="37"/>
        <v/>
      </c>
      <c r="BD243" s="215" t="s">
        <v>102</v>
      </c>
      <c r="BE243" s="214" t="s">
        <v>102</v>
      </c>
      <c r="BF243" s="213" t="s">
        <v>102</v>
      </c>
      <c r="BG243" s="213" t="str">
        <f t="shared" si="38"/>
        <v/>
      </c>
    </row>
    <row r="244" spans="1:59">
      <c r="A244" s="205">
        <v>59</v>
      </c>
      <c r="B244" s="217" t="s">
        <v>102</v>
      </c>
      <c r="C244" s="217" t="s">
        <v>102</v>
      </c>
      <c r="D244" s="216" t="s">
        <v>102</v>
      </c>
      <c r="E244" s="213" t="s">
        <v>102</v>
      </c>
      <c r="F244" s="213" t="s">
        <v>102</v>
      </c>
      <c r="G244" s="213" t="s">
        <v>102</v>
      </c>
      <c r="H244" s="213" t="s">
        <v>102</v>
      </c>
      <c r="I244" s="213" t="s">
        <v>102</v>
      </c>
      <c r="J244" s="213" t="s">
        <v>102</v>
      </c>
      <c r="K244" s="213" t="s">
        <v>102</v>
      </c>
      <c r="L244" s="213" t="s">
        <v>102</v>
      </c>
      <c r="M244" s="213" t="s">
        <v>102</v>
      </c>
      <c r="N244" s="213" t="s">
        <v>102</v>
      </c>
      <c r="O244" s="213" t="s">
        <v>102</v>
      </c>
      <c r="P244" s="213" t="s">
        <v>102</v>
      </c>
      <c r="Q244" s="213" t="s">
        <v>102</v>
      </c>
      <c r="R244" s="213" t="s">
        <v>102</v>
      </c>
      <c r="S244" s="213" t="s">
        <v>102</v>
      </c>
      <c r="T244" s="213" t="s">
        <v>102</v>
      </c>
      <c r="U244" s="213" t="s">
        <v>102</v>
      </c>
      <c r="V244" s="213" t="s">
        <v>102</v>
      </c>
      <c r="W244" s="213" t="s">
        <v>102</v>
      </c>
      <c r="X244" s="213" t="s">
        <v>102</v>
      </c>
      <c r="Y244" s="213" t="s">
        <v>102</v>
      </c>
      <c r="Z244" s="213" t="s">
        <v>102</v>
      </c>
      <c r="AA244" s="213" t="s">
        <v>102</v>
      </c>
      <c r="AB244" s="213" t="s">
        <v>102</v>
      </c>
      <c r="AC244" s="213" t="s">
        <v>102</v>
      </c>
      <c r="AD244" s="213" t="s">
        <v>102</v>
      </c>
      <c r="AE244" s="213" t="s">
        <v>102</v>
      </c>
      <c r="AF244" s="213" t="s">
        <v>102</v>
      </c>
      <c r="AG244" s="213" t="s">
        <v>102</v>
      </c>
      <c r="AH244" s="213" t="s">
        <v>102</v>
      </c>
      <c r="AI244" s="213" t="s">
        <v>102</v>
      </c>
      <c r="AJ244" s="213" t="s">
        <v>102</v>
      </c>
      <c r="AK244" s="213" t="s">
        <v>102</v>
      </c>
      <c r="AL244" s="213" t="s">
        <v>102</v>
      </c>
      <c r="AM244" s="213" t="s">
        <v>102</v>
      </c>
      <c r="AN244" s="213" t="s">
        <v>102</v>
      </c>
      <c r="AO244" s="213" t="s">
        <v>102</v>
      </c>
      <c r="AP244" s="213" t="str">
        <f t="shared" si="33"/>
        <v/>
      </c>
      <c r="AQ244" s="213" t="str">
        <f t="shared" si="34"/>
        <v/>
      </c>
      <c r="AR244" s="213" t="str">
        <f t="shared" si="35"/>
        <v/>
      </c>
      <c r="AS244" s="213" t="s">
        <v>102</v>
      </c>
      <c r="AT244" s="215" t="s">
        <v>102</v>
      </c>
      <c r="AU244" s="213" t="s">
        <v>102</v>
      </c>
      <c r="AV244" s="213" t="s">
        <v>102</v>
      </c>
      <c r="AW244" s="213" t="s">
        <v>102</v>
      </c>
      <c r="AX244" s="213" t="s">
        <v>102</v>
      </c>
      <c r="AY244" s="213" t="s">
        <v>102</v>
      </c>
      <c r="AZ244" s="214" t="str">
        <f t="shared" si="36"/>
        <v/>
      </c>
      <c r="BA244" s="214" t="s">
        <v>102</v>
      </c>
      <c r="BB244" s="213" t="s">
        <v>102</v>
      </c>
      <c r="BC244" s="215" t="str">
        <f t="shared" si="37"/>
        <v/>
      </c>
      <c r="BD244" s="215" t="s">
        <v>102</v>
      </c>
      <c r="BE244" s="214" t="s">
        <v>102</v>
      </c>
      <c r="BF244" s="213" t="s">
        <v>102</v>
      </c>
      <c r="BG244" s="213" t="str">
        <f t="shared" si="38"/>
        <v/>
      </c>
    </row>
    <row r="245" spans="1:59">
      <c r="A245" s="205">
        <v>59</v>
      </c>
      <c r="B245" s="217" t="s">
        <v>102</v>
      </c>
      <c r="C245" s="217" t="s">
        <v>102</v>
      </c>
      <c r="D245" s="216" t="s">
        <v>102</v>
      </c>
      <c r="E245" s="213" t="s">
        <v>102</v>
      </c>
      <c r="F245" s="213" t="s">
        <v>102</v>
      </c>
      <c r="G245" s="213" t="s">
        <v>102</v>
      </c>
      <c r="H245" s="213" t="s">
        <v>102</v>
      </c>
      <c r="I245" s="213" t="s">
        <v>102</v>
      </c>
      <c r="J245" s="213" t="s">
        <v>102</v>
      </c>
      <c r="K245" s="213" t="s">
        <v>102</v>
      </c>
      <c r="L245" s="213" t="s">
        <v>102</v>
      </c>
      <c r="M245" s="213" t="s">
        <v>102</v>
      </c>
      <c r="N245" s="213" t="s">
        <v>102</v>
      </c>
      <c r="O245" s="213" t="s">
        <v>102</v>
      </c>
      <c r="P245" s="213" t="s">
        <v>102</v>
      </c>
      <c r="Q245" s="213" t="s">
        <v>102</v>
      </c>
      <c r="R245" s="213" t="s">
        <v>102</v>
      </c>
      <c r="S245" s="213" t="s">
        <v>102</v>
      </c>
      <c r="T245" s="213" t="s">
        <v>102</v>
      </c>
      <c r="U245" s="213" t="s">
        <v>102</v>
      </c>
      <c r="V245" s="213" t="s">
        <v>102</v>
      </c>
      <c r="W245" s="213" t="s">
        <v>102</v>
      </c>
      <c r="X245" s="213" t="s">
        <v>102</v>
      </c>
      <c r="Y245" s="213" t="s">
        <v>102</v>
      </c>
      <c r="Z245" s="213" t="s">
        <v>102</v>
      </c>
      <c r="AA245" s="213" t="s">
        <v>102</v>
      </c>
      <c r="AB245" s="213" t="s">
        <v>102</v>
      </c>
      <c r="AC245" s="213" t="s">
        <v>102</v>
      </c>
      <c r="AD245" s="213" t="s">
        <v>102</v>
      </c>
      <c r="AE245" s="213" t="s">
        <v>102</v>
      </c>
      <c r="AF245" s="213" t="s">
        <v>102</v>
      </c>
      <c r="AG245" s="213" t="s">
        <v>102</v>
      </c>
      <c r="AH245" s="213" t="s">
        <v>102</v>
      </c>
      <c r="AI245" s="213" t="s">
        <v>102</v>
      </c>
      <c r="AJ245" s="213" t="s">
        <v>102</v>
      </c>
      <c r="AK245" s="213" t="s">
        <v>102</v>
      </c>
      <c r="AL245" s="213" t="s">
        <v>102</v>
      </c>
      <c r="AM245" s="213" t="s">
        <v>102</v>
      </c>
      <c r="AN245" s="213" t="s">
        <v>102</v>
      </c>
      <c r="AO245" s="213" t="s">
        <v>102</v>
      </c>
      <c r="AP245" s="213" t="str">
        <f t="shared" si="33"/>
        <v/>
      </c>
      <c r="AQ245" s="213" t="str">
        <f t="shared" si="34"/>
        <v/>
      </c>
      <c r="AR245" s="213" t="str">
        <f t="shared" si="35"/>
        <v/>
      </c>
      <c r="AS245" s="213" t="s">
        <v>102</v>
      </c>
      <c r="AT245" s="215" t="s">
        <v>102</v>
      </c>
      <c r="AU245" s="213" t="s">
        <v>102</v>
      </c>
      <c r="AV245" s="213" t="s">
        <v>102</v>
      </c>
      <c r="AW245" s="213" t="s">
        <v>102</v>
      </c>
      <c r="AX245" s="213" t="s">
        <v>102</v>
      </c>
      <c r="AY245" s="213" t="s">
        <v>102</v>
      </c>
      <c r="AZ245" s="214" t="str">
        <f t="shared" si="36"/>
        <v/>
      </c>
      <c r="BA245" s="214" t="s">
        <v>102</v>
      </c>
      <c r="BB245" s="213" t="s">
        <v>102</v>
      </c>
      <c r="BC245" s="215" t="str">
        <f t="shared" si="37"/>
        <v/>
      </c>
      <c r="BD245" s="215" t="s">
        <v>102</v>
      </c>
      <c r="BE245" s="214" t="s">
        <v>102</v>
      </c>
      <c r="BF245" s="213" t="s">
        <v>102</v>
      </c>
      <c r="BG245" s="213" t="str">
        <f t="shared" si="38"/>
        <v/>
      </c>
    </row>
    <row r="246" spans="1:59">
      <c r="A246" s="205">
        <v>59</v>
      </c>
      <c r="B246" s="217" t="s">
        <v>102</v>
      </c>
      <c r="C246" s="217" t="s">
        <v>102</v>
      </c>
      <c r="D246" s="216" t="s">
        <v>102</v>
      </c>
      <c r="E246" s="213" t="s">
        <v>102</v>
      </c>
      <c r="F246" s="213" t="s">
        <v>102</v>
      </c>
      <c r="G246" s="213" t="s">
        <v>102</v>
      </c>
      <c r="H246" s="213" t="s">
        <v>102</v>
      </c>
      <c r="I246" s="213" t="s">
        <v>102</v>
      </c>
      <c r="J246" s="213" t="s">
        <v>102</v>
      </c>
      <c r="K246" s="213" t="s">
        <v>102</v>
      </c>
      <c r="L246" s="213" t="s">
        <v>102</v>
      </c>
      <c r="M246" s="213" t="s">
        <v>102</v>
      </c>
      <c r="N246" s="213" t="s">
        <v>102</v>
      </c>
      <c r="O246" s="213" t="s">
        <v>102</v>
      </c>
      <c r="P246" s="213" t="s">
        <v>102</v>
      </c>
      <c r="Q246" s="213" t="s">
        <v>102</v>
      </c>
      <c r="R246" s="213" t="s">
        <v>102</v>
      </c>
      <c r="S246" s="213" t="s">
        <v>102</v>
      </c>
      <c r="T246" s="213" t="s">
        <v>102</v>
      </c>
      <c r="U246" s="213" t="s">
        <v>102</v>
      </c>
      <c r="V246" s="213" t="s">
        <v>102</v>
      </c>
      <c r="W246" s="213" t="s">
        <v>102</v>
      </c>
      <c r="X246" s="213" t="s">
        <v>102</v>
      </c>
      <c r="Y246" s="213" t="s">
        <v>102</v>
      </c>
      <c r="Z246" s="213" t="s">
        <v>102</v>
      </c>
      <c r="AA246" s="213" t="s">
        <v>102</v>
      </c>
      <c r="AB246" s="213" t="s">
        <v>102</v>
      </c>
      <c r="AC246" s="213" t="s">
        <v>102</v>
      </c>
      <c r="AD246" s="213" t="s">
        <v>102</v>
      </c>
      <c r="AE246" s="213" t="s">
        <v>102</v>
      </c>
      <c r="AF246" s="213" t="s">
        <v>102</v>
      </c>
      <c r="AG246" s="213" t="s">
        <v>102</v>
      </c>
      <c r="AH246" s="213" t="s">
        <v>102</v>
      </c>
      <c r="AI246" s="213" t="s">
        <v>102</v>
      </c>
      <c r="AJ246" s="213" t="s">
        <v>102</v>
      </c>
      <c r="AK246" s="213" t="s">
        <v>102</v>
      </c>
      <c r="AL246" s="213" t="s">
        <v>102</v>
      </c>
      <c r="AM246" s="213" t="s">
        <v>102</v>
      </c>
      <c r="AN246" s="213" t="s">
        <v>102</v>
      </c>
      <c r="AO246" s="213" t="s">
        <v>102</v>
      </c>
      <c r="AP246" s="213" t="str">
        <f t="shared" si="33"/>
        <v/>
      </c>
      <c r="AQ246" s="213" t="str">
        <f t="shared" si="34"/>
        <v/>
      </c>
      <c r="AR246" s="213" t="str">
        <f t="shared" si="35"/>
        <v/>
      </c>
      <c r="AS246" s="213" t="s">
        <v>102</v>
      </c>
      <c r="AT246" s="215" t="s">
        <v>102</v>
      </c>
      <c r="AU246" s="213" t="s">
        <v>102</v>
      </c>
      <c r="AV246" s="213" t="s">
        <v>102</v>
      </c>
      <c r="AW246" s="213" t="s">
        <v>102</v>
      </c>
      <c r="AX246" s="213" t="s">
        <v>102</v>
      </c>
      <c r="AY246" s="213" t="s">
        <v>102</v>
      </c>
      <c r="AZ246" s="214" t="str">
        <f t="shared" si="36"/>
        <v/>
      </c>
      <c r="BA246" s="214" t="s">
        <v>102</v>
      </c>
      <c r="BB246" s="213" t="s">
        <v>102</v>
      </c>
      <c r="BC246" s="215" t="str">
        <f t="shared" si="37"/>
        <v/>
      </c>
      <c r="BD246" s="215" t="s">
        <v>102</v>
      </c>
      <c r="BE246" s="214" t="s">
        <v>102</v>
      </c>
      <c r="BF246" s="213" t="s">
        <v>102</v>
      </c>
      <c r="BG246" s="213" t="str">
        <f t="shared" si="38"/>
        <v/>
      </c>
    </row>
    <row r="247" spans="1:59">
      <c r="A247" s="205">
        <v>59</v>
      </c>
      <c r="B247" s="217" t="s">
        <v>102</v>
      </c>
      <c r="C247" s="217" t="s">
        <v>102</v>
      </c>
      <c r="D247" s="216" t="s">
        <v>102</v>
      </c>
      <c r="E247" s="213" t="s">
        <v>102</v>
      </c>
      <c r="F247" s="213" t="s">
        <v>102</v>
      </c>
      <c r="G247" s="213" t="s">
        <v>102</v>
      </c>
      <c r="H247" s="213" t="s">
        <v>102</v>
      </c>
      <c r="I247" s="213" t="s">
        <v>102</v>
      </c>
      <c r="J247" s="213" t="s">
        <v>102</v>
      </c>
      <c r="K247" s="213" t="s">
        <v>102</v>
      </c>
      <c r="L247" s="213" t="s">
        <v>102</v>
      </c>
      <c r="M247" s="213" t="s">
        <v>102</v>
      </c>
      <c r="N247" s="213" t="s">
        <v>102</v>
      </c>
      <c r="O247" s="213" t="s">
        <v>102</v>
      </c>
      <c r="P247" s="213" t="s">
        <v>102</v>
      </c>
      <c r="Q247" s="213" t="s">
        <v>102</v>
      </c>
      <c r="R247" s="213" t="s">
        <v>102</v>
      </c>
      <c r="S247" s="213" t="s">
        <v>102</v>
      </c>
      <c r="T247" s="213" t="s">
        <v>102</v>
      </c>
      <c r="U247" s="213" t="s">
        <v>102</v>
      </c>
      <c r="V247" s="213" t="s">
        <v>102</v>
      </c>
      <c r="W247" s="213" t="s">
        <v>102</v>
      </c>
      <c r="X247" s="213" t="s">
        <v>102</v>
      </c>
      <c r="Y247" s="213" t="s">
        <v>102</v>
      </c>
      <c r="Z247" s="213" t="s">
        <v>102</v>
      </c>
      <c r="AA247" s="213" t="s">
        <v>102</v>
      </c>
      <c r="AB247" s="213" t="s">
        <v>102</v>
      </c>
      <c r="AC247" s="213" t="s">
        <v>102</v>
      </c>
      <c r="AD247" s="213" t="s">
        <v>102</v>
      </c>
      <c r="AE247" s="213" t="s">
        <v>102</v>
      </c>
      <c r="AF247" s="213" t="s">
        <v>102</v>
      </c>
      <c r="AG247" s="213" t="s">
        <v>102</v>
      </c>
      <c r="AH247" s="213" t="s">
        <v>102</v>
      </c>
      <c r="AI247" s="213" t="s">
        <v>102</v>
      </c>
      <c r="AJ247" s="213" t="s">
        <v>102</v>
      </c>
      <c r="AK247" s="213" t="s">
        <v>102</v>
      </c>
      <c r="AL247" s="213" t="s">
        <v>102</v>
      </c>
      <c r="AM247" s="213" t="s">
        <v>102</v>
      </c>
      <c r="AN247" s="213" t="s">
        <v>102</v>
      </c>
      <c r="AO247" s="213" t="s">
        <v>102</v>
      </c>
      <c r="AP247" s="213" t="str">
        <f t="shared" si="33"/>
        <v/>
      </c>
      <c r="AQ247" s="213" t="str">
        <f t="shared" si="34"/>
        <v/>
      </c>
      <c r="AR247" s="213" t="str">
        <f t="shared" si="35"/>
        <v/>
      </c>
      <c r="AS247" s="213" t="s">
        <v>102</v>
      </c>
      <c r="AT247" s="215" t="s">
        <v>102</v>
      </c>
      <c r="AU247" s="213" t="s">
        <v>102</v>
      </c>
      <c r="AV247" s="213" t="s">
        <v>102</v>
      </c>
      <c r="AW247" s="213" t="s">
        <v>102</v>
      </c>
      <c r="AX247" s="213" t="s">
        <v>102</v>
      </c>
      <c r="AY247" s="213" t="s">
        <v>102</v>
      </c>
      <c r="AZ247" s="214" t="str">
        <f t="shared" si="36"/>
        <v/>
      </c>
      <c r="BA247" s="214" t="s">
        <v>102</v>
      </c>
      <c r="BB247" s="213" t="s">
        <v>102</v>
      </c>
      <c r="BC247" s="215" t="str">
        <f t="shared" si="37"/>
        <v/>
      </c>
      <c r="BD247" s="215" t="s">
        <v>102</v>
      </c>
      <c r="BE247" s="214" t="s">
        <v>102</v>
      </c>
      <c r="BF247" s="213" t="s">
        <v>102</v>
      </c>
      <c r="BG247" s="213" t="str">
        <f t="shared" si="38"/>
        <v/>
      </c>
    </row>
    <row r="248" spans="1:59">
      <c r="A248" s="205">
        <v>59</v>
      </c>
      <c r="B248" s="217" t="s">
        <v>102</v>
      </c>
      <c r="C248" s="217" t="s">
        <v>102</v>
      </c>
      <c r="D248" s="216" t="s">
        <v>102</v>
      </c>
      <c r="E248" s="213" t="s">
        <v>102</v>
      </c>
      <c r="F248" s="213" t="s">
        <v>102</v>
      </c>
      <c r="G248" s="213" t="s">
        <v>102</v>
      </c>
      <c r="H248" s="213" t="s">
        <v>102</v>
      </c>
      <c r="I248" s="213" t="s">
        <v>102</v>
      </c>
      <c r="J248" s="213" t="s">
        <v>102</v>
      </c>
      <c r="K248" s="213" t="s">
        <v>102</v>
      </c>
      <c r="L248" s="213" t="s">
        <v>102</v>
      </c>
      <c r="M248" s="213" t="s">
        <v>102</v>
      </c>
      <c r="N248" s="213" t="s">
        <v>102</v>
      </c>
      <c r="O248" s="213" t="s">
        <v>102</v>
      </c>
      <c r="P248" s="213" t="s">
        <v>102</v>
      </c>
      <c r="Q248" s="213" t="s">
        <v>102</v>
      </c>
      <c r="R248" s="213" t="s">
        <v>102</v>
      </c>
      <c r="S248" s="213" t="s">
        <v>102</v>
      </c>
      <c r="T248" s="213" t="s">
        <v>102</v>
      </c>
      <c r="U248" s="213" t="s">
        <v>102</v>
      </c>
      <c r="V248" s="213" t="s">
        <v>102</v>
      </c>
      <c r="W248" s="213" t="s">
        <v>102</v>
      </c>
      <c r="X248" s="213" t="s">
        <v>102</v>
      </c>
      <c r="Y248" s="213" t="s">
        <v>102</v>
      </c>
      <c r="Z248" s="213" t="s">
        <v>102</v>
      </c>
      <c r="AA248" s="213" t="s">
        <v>102</v>
      </c>
      <c r="AB248" s="213" t="s">
        <v>102</v>
      </c>
      <c r="AC248" s="213" t="s">
        <v>102</v>
      </c>
      <c r="AD248" s="213" t="s">
        <v>102</v>
      </c>
      <c r="AE248" s="213" t="s">
        <v>102</v>
      </c>
      <c r="AF248" s="213" t="s">
        <v>102</v>
      </c>
      <c r="AG248" s="213" t="s">
        <v>102</v>
      </c>
      <c r="AH248" s="213" t="s">
        <v>102</v>
      </c>
      <c r="AI248" s="213" t="s">
        <v>102</v>
      </c>
      <c r="AJ248" s="213" t="s">
        <v>102</v>
      </c>
      <c r="AK248" s="213" t="s">
        <v>102</v>
      </c>
      <c r="AL248" s="213" t="s">
        <v>102</v>
      </c>
      <c r="AM248" s="213" t="s">
        <v>102</v>
      </c>
      <c r="AN248" s="213" t="s">
        <v>102</v>
      </c>
      <c r="AO248" s="213" t="s">
        <v>102</v>
      </c>
      <c r="AP248" s="213" t="str">
        <f t="shared" si="33"/>
        <v/>
      </c>
      <c r="AQ248" s="213" t="str">
        <f t="shared" si="34"/>
        <v/>
      </c>
      <c r="AR248" s="213" t="str">
        <f t="shared" si="35"/>
        <v/>
      </c>
      <c r="AS248" s="213" t="s">
        <v>102</v>
      </c>
      <c r="AT248" s="215" t="s">
        <v>102</v>
      </c>
      <c r="AU248" s="213" t="s">
        <v>102</v>
      </c>
      <c r="AV248" s="213" t="s">
        <v>102</v>
      </c>
      <c r="AW248" s="213" t="s">
        <v>102</v>
      </c>
      <c r="AX248" s="213" t="s">
        <v>102</v>
      </c>
      <c r="AY248" s="213" t="s">
        <v>102</v>
      </c>
      <c r="AZ248" s="214" t="str">
        <f t="shared" si="36"/>
        <v/>
      </c>
      <c r="BA248" s="214" t="s">
        <v>102</v>
      </c>
      <c r="BB248" s="213" t="s">
        <v>102</v>
      </c>
      <c r="BC248" s="215" t="str">
        <f t="shared" si="37"/>
        <v/>
      </c>
      <c r="BD248" s="215" t="s">
        <v>102</v>
      </c>
      <c r="BE248" s="214" t="s">
        <v>102</v>
      </c>
      <c r="BF248" s="213" t="s">
        <v>102</v>
      </c>
      <c r="BG248" s="213" t="str">
        <f t="shared" si="38"/>
        <v/>
      </c>
    </row>
    <row r="249" spans="1:59">
      <c r="A249" s="205">
        <v>59</v>
      </c>
      <c r="B249" s="217" t="s">
        <v>102</v>
      </c>
      <c r="C249" s="217" t="s">
        <v>102</v>
      </c>
      <c r="D249" s="216" t="s">
        <v>102</v>
      </c>
      <c r="E249" s="213" t="s">
        <v>102</v>
      </c>
      <c r="F249" s="213" t="s">
        <v>102</v>
      </c>
      <c r="G249" s="213" t="s">
        <v>102</v>
      </c>
      <c r="H249" s="213" t="s">
        <v>102</v>
      </c>
      <c r="I249" s="213" t="s">
        <v>102</v>
      </c>
      <c r="J249" s="213" t="s">
        <v>102</v>
      </c>
      <c r="K249" s="213" t="s">
        <v>102</v>
      </c>
      <c r="L249" s="213" t="s">
        <v>102</v>
      </c>
      <c r="M249" s="213" t="s">
        <v>102</v>
      </c>
      <c r="N249" s="213" t="s">
        <v>102</v>
      </c>
      <c r="O249" s="213" t="s">
        <v>102</v>
      </c>
      <c r="P249" s="213" t="s">
        <v>102</v>
      </c>
      <c r="Q249" s="213" t="s">
        <v>102</v>
      </c>
      <c r="R249" s="213" t="s">
        <v>102</v>
      </c>
      <c r="S249" s="213" t="s">
        <v>102</v>
      </c>
      <c r="T249" s="213" t="s">
        <v>102</v>
      </c>
      <c r="U249" s="213" t="s">
        <v>102</v>
      </c>
      <c r="V249" s="213" t="s">
        <v>102</v>
      </c>
      <c r="W249" s="213" t="s">
        <v>102</v>
      </c>
      <c r="X249" s="213" t="s">
        <v>102</v>
      </c>
      <c r="Y249" s="213" t="s">
        <v>102</v>
      </c>
      <c r="Z249" s="213" t="s">
        <v>102</v>
      </c>
      <c r="AA249" s="213" t="s">
        <v>102</v>
      </c>
      <c r="AB249" s="213" t="s">
        <v>102</v>
      </c>
      <c r="AC249" s="213" t="s">
        <v>102</v>
      </c>
      <c r="AD249" s="213" t="s">
        <v>102</v>
      </c>
      <c r="AE249" s="213" t="s">
        <v>102</v>
      </c>
      <c r="AF249" s="213" t="s">
        <v>102</v>
      </c>
      <c r="AG249" s="213" t="s">
        <v>102</v>
      </c>
      <c r="AH249" s="213" t="s">
        <v>102</v>
      </c>
      <c r="AI249" s="213" t="s">
        <v>102</v>
      </c>
      <c r="AJ249" s="213" t="s">
        <v>102</v>
      </c>
      <c r="AK249" s="213" t="s">
        <v>102</v>
      </c>
      <c r="AL249" s="213" t="s">
        <v>102</v>
      </c>
      <c r="AM249" s="213" t="s">
        <v>102</v>
      </c>
      <c r="AN249" s="213" t="s">
        <v>102</v>
      </c>
      <c r="AO249" s="213" t="s">
        <v>102</v>
      </c>
      <c r="AP249" s="213" t="str">
        <f t="shared" si="33"/>
        <v/>
      </c>
      <c r="AQ249" s="213" t="str">
        <f t="shared" si="34"/>
        <v/>
      </c>
      <c r="AR249" s="213" t="str">
        <f t="shared" si="35"/>
        <v/>
      </c>
      <c r="AS249" s="213" t="s">
        <v>102</v>
      </c>
      <c r="AT249" s="215" t="s">
        <v>102</v>
      </c>
      <c r="AU249" s="213" t="s">
        <v>102</v>
      </c>
      <c r="AV249" s="213" t="s">
        <v>102</v>
      </c>
      <c r="AW249" s="213" t="s">
        <v>102</v>
      </c>
      <c r="AX249" s="213" t="s">
        <v>102</v>
      </c>
      <c r="AY249" s="213" t="s">
        <v>102</v>
      </c>
      <c r="AZ249" s="214" t="str">
        <f t="shared" si="36"/>
        <v/>
      </c>
      <c r="BA249" s="214" t="s">
        <v>102</v>
      </c>
      <c r="BB249" s="213" t="s">
        <v>102</v>
      </c>
      <c r="BC249" s="215" t="str">
        <f t="shared" si="37"/>
        <v/>
      </c>
      <c r="BD249" s="215" t="s">
        <v>102</v>
      </c>
      <c r="BE249" s="214" t="s">
        <v>102</v>
      </c>
      <c r="BF249" s="213" t="s">
        <v>102</v>
      </c>
      <c r="BG249" s="213" t="str">
        <f t="shared" si="38"/>
        <v/>
      </c>
    </row>
    <row r="250" spans="1:59">
      <c r="A250" s="205">
        <v>59</v>
      </c>
      <c r="B250" s="217" t="s">
        <v>102</v>
      </c>
      <c r="C250" s="217" t="s">
        <v>102</v>
      </c>
      <c r="D250" s="216" t="s">
        <v>102</v>
      </c>
      <c r="E250" s="213" t="s">
        <v>102</v>
      </c>
      <c r="F250" s="213" t="s">
        <v>102</v>
      </c>
      <c r="G250" s="213" t="s">
        <v>102</v>
      </c>
      <c r="H250" s="213" t="s">
        <v>102</v>
      </c>
      <c r="I250" s="213" t="s">
        <v>102</v>
      </c>
      <c r="J250" s="213" t="s">
        <v>102</v>
      </c>
      <c r="K250" s="213" t="s">
        <v>102</v>
      </c>
      <c r="L250" s="213" t="s">
        <v>102</v>
      </c>
      <c r="M250" s="213" t="s">
        <v>102</v>
      </c>
      <c r="N250" s="213" t="s">
        <v>102</v>
      </c>
      <c r="O250" s="213" t="s">
        <v>102</v>
      </c>
      <c r="P250" s="213" t="s">
        <v>102</v>
      </c>
      <c r="Q250" s="213" t="s">
        <v>102</v>
      </c>
      <c r="R250" s="213" t="s">
        <v>102</v>
      </c>
      <c r="S250" s="213" t="s">
        <v>102</v>
      </c>
      <c r="T250" s="213" t="s">
        <v>102</v>
      </c>
      <c r="U250" s="213" t="s">
        <v>102</v>
      </c>
      <c r="V250" s="213" t="s">
        <v>102</v>
      </c>
      <c r="W250" s="213" t="s">
        <v>102</v>
      </c>
      <c r="X250" s="213" t="s">
        <v>102</v>
      </c>
      <c r="Y250" s="213" t="s">
        <v>102</v>
      </c>
      <c r="Z250" s="213" t="s">
        <v>102</v>
      </c>
      <c r="AA250" s="213" t="s">
        <v>102</v>
      </c>
      <c r="AB250" s="213" t="s">
        <v>102</v>
      </c>
      <c r="AC250" s="213" t="s">
        <v>102</v>
      </c>
      <c r="AD250" s="213" t="s">
        <v>102</v>
      </c>
      <c r="AE250" s="213" t="s">
        <v>102</v>
      </c>
      <c r="AF250" s="213" t="s">
        <v>102</v>
      </c>
      <c r="AG250" s="213" t="s">
        <v>102</v>
      </c>
      <c r="AH250" s="213" t="s">
        <v>102</v>
      </c>
      <c r="AI250" s="213" t="s">
        <v>102</v>
      </c>
      <c r="AJ250" s="213" t="s">
        <v>102</v>
      </c>
      <c r="AK250" s="213" t="s">
        <v>102</v>
      </c>
      <c r="AL250" s="213" t="s">
        <v>102</v>
      </c>
      <c r="AM250" s="213" t="s">
        <v>102</v>
      </c>
      <c r="AN250" s="213" t="s">
        <v>102</v>
      </c>
      <c r="AO250" s="213" t="s">
        <v>102</v>
      </c>
      <c r="AP250" s="213" t="str">
        <f t="shared" si="33"/>
        <v/>
      </c>
      <c r="AQ250" s="213" t="str">
        <f t="shared" si="34"/>
        <v/>
      </c>
      <c r="AR250" s="213" t="str">
        <f t="shared" si="35"/>
        <v/>
      </c>
      <c r="AS250" s="213" t="s">
        <v>102</v>
      </c>
      <c r="AT250" s="215" t="s">
        <v>102</v>
      </c>
      <c r="AU250" s="213" t="s">
        <v>102</v>
      </c>
      <c r="AV250" s="213" t="s">
        <v>102</v>
      </c>
      <c r="AW250" s="213" t="s">
        <v>102</v>
      </c>
      <c r="AX250" s="213" t="s">
        <v>102</v>
      </c>
      <c r="AY250" s="213" t="s">
        <v>102</v>
      </c>
      <c r="AZ250" s="214" t="str">
        <f t="shared" si="36"/>
        <v/>
      </c>
      <c r="BA250" s="214" t="s">
        <v>102</v>
      </c>
      <c r="BB250" s="213" t="s">
        <v>102</v>
      </c>
      <c r="BC250" s="215" t="str">
        <f t="shared" si="37"/>
        <v/>
      </c>
      <c r="BD250" s="215" t="s">
        <v>102</v>
      </c>
      <c r="BE250" s="214" t="s">
        <v>102</v>
      </c>
      <c r="BF250" s="213" t="s">
        <v>102</v>
      </c>
      <c r="BG250" s="213" t="str">
        <f t="shared" si="38"/>
        <v/>
      </c>
    </row>
  </sheetData>
  <sheetProtection formatCells="0" formatColumns="0" formatRows="0" autoFilter="0"/>
  <autoFilter ref="A4:BP250">
    <filterColumn colId="62"/>
    <filterColumn colId="63"/>
  </autoFilter>
  <mergeCells count="1">
    <mergeCell ref="B5:D5"/>
  </mergeCells>
  <pageMargins left="0.31496062992125984" right="0.19685039370078741" top="0.98425196850393704" bottom="0.98425196850393704" header="0.51181102362204722" footer="0.51181102362204722"/>
  <pageSetup paperSize="8" scale="57" orientation="landscape" r:id="rId1"/>
  <headerFooter alignWithMargins="0">
    <oddHeader>&amp;L&amp;"Arial,Bold"&amp;14Model B:  School Analysis of Funding model (Primary AWPU £25 reduction KS4 AWPU reduction of £300, lump sum £30k reduction) ratio 1.31 retains £1.4m&amp;R&amp;"Arial,Bold"&amp;14Appendix G</oddHeader>
    <oddFooter>&amp;C&amp;A</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24</vt:i4>
      </vt:variant>
    </vt:vector>
  </HeadingPairs>
  <TitlesOfParts>
    <vt:vector size="28" baseType="lpstr">
      <vt:lpstr>Summary</vt:lpstr>
      <vt:lpstr>School summary</vt:lpstr>
      <vt:lpstr>2014-15 </vt:lpstr>
      <vt:lpstr>New ISB</vt:lpstr>
      <vt:lpstr>Exc_Cir1_Total</vt:lpstr>
      <vt:lpstr>Exc_Cir2_Total</vt:lpstr>
      <vt:lpstr>Exc_Cir3_Total</vt:lpstr>
      <vt:lpstr>Exc_Cir4_Total</vt:lpstr>
      <vt:lpstr>Exc_Cir5_Total</vt:lpstr>
      <vt:lpstr>Exc_Cir6_Total</vt:lpstr>
      <vt:lpstr>Fringe_Total</vt:lpstr>
      <vt:lpstr>Lump_Sum_total</vt:lpstr>
      <vt:lpstr>MFG_Total</vt:lpstr>
      <vt:lpstr>PFI_Total</vt:lpstr>
      <vt:lpstr>'2014-15 '!Print_Area</vt:lpstr>
      <vt:lpstr>'New ISB'!Print_Area</vt:lpstr>
      <vt:lpstr>'School summary'!Print_Area</vt:lpstr>
      <vt:lpstr>'2014-15 '!Print_Titles</vt:lpstr>
      <vt:lpstr>'New ISB'!Print_Titles</vt:lpstr>
      <vt:lpstr>'School summary'!Print_Titles</vt:lpstr>
      <vt:lpstr>Rates_Total</vt:lpstr>
      <vt:lpstr>School_list</vt:lpstr>
      <vt:lpstr>Sixth_Form_Total</vt:lpstr>
      <vt:lpstr>Sparsity_Total</vt:lpstr>
      <vt:lpstr>Split_Sites_Total</vt:lpstr>
      <vt:lpstr>Total_Notional_SEN</vt:lpstr>
      <vt:lpstr>Total_Primary_funding</vt:lpstr>
      <vt:lpstr>Total_Secondary_Funding</vt:lpstr>
    </vt:vector>
  </TitlesOfParts>
  <Company>LBBD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award</dc:creator>
  <cp:lastModifiedBy>gnicolini</cp:lastModifiedBy>
  <cp:lastPrinted>2014-10-14T15:19:57Z</cp:lastPrinted>
  <dcterms:created xsi:type="dcterms:W3CDTF">2013-02-14T09:14:53Z</dcterms:created>
  <dcterms:modified xsi:type="dcterms:W3CDTF">2014-10-14T15:21:11Z</dcterms:modified>
</cp:coreProperties>
</file>