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5" windowWidth="14235" windowHeight="7230"/>
  </bookViews>
  <sheets>
    <sheet name="Model Summary" sheetId="1" r:id="rId1"/>
  </sheets>
  <calcPr calcId="125725"/>
</workbook>
</file>

<file path=xl/calcChain.xml><?xml version="1.0" encoding="utf-8"?>
<calcChain xmlns="http://schemas.openxmlformats.org/spreadsheetml/2006/main">
  <c r="G36" i="1"/>
  <c r="G40"/>
  <c r="G41"/>
  <c r="G43"/>
  <c r="G44"/>
  <c r="G37" l="1"/>
  <c r="G49" l="1"/>
  <c r="G53" s="1"/>
  <c r="C44"/>
  <c r="D41"/>
  <c r="C41" s="1"/>
  <c r="C43"/>
  <c r="D37"/>
  <c r="B42"/>
  <c r="C40"/>
  <c r="D49" l="1"/>
  <c r="D53" s="1"/>
</calcChain>
</file>

<file path=xl/sharedStrings.xml><?xml version="1.0" encoding="utf-8"?>
<sst xmlns="http://schemas.openxmlformats.org/spreadsheetml/2006/main" count="75" uniqueCount="67">
  <si>
    <t>Appendix E</t>
  </si>
  <si>
    <t>Model</t>
  </si>
  <si>
    <t>Summary of Factor Changes</t>
  </si>
  <si>
    <t>AWPU - Primary</t>
  </si>
  <si>
    <t>AWPU - K3</t>
  </si>
  <si>
    <t>AWPU - KS4</t>
  </si>
  <si>
    <t>Dedelegated amount</t>
  </si>
  <si>
    <t>Centrally retained top slice</t>
  </si>
  <si>
    <t>Caps at;</t>
  </si>
  <si>
    <t>MFG/ (CAP)</t>
  </si>
  <si>
    <t>Pre MFG Primary:Secondary ratio</t>
  </si>
  <si>
    <t>Primary 'winners' (Cash terms)</t>
  </si>
  <si>
    <t>Primary 'losers' (Cash terms)</t>
  </si>
  <si>
    <t>Secondary 'winners' (Cash terms)</t>
  </si>
  <si>
    <t>Secondary 'losers' (Cash terms)</t>
  </si>
  <si>
    <t>Hyper-link</t>
  </si>
  <si>
    <t>Factor Details</t>
  </si>
  <si>
    <t>Unit Value</t>
  </si>
  <si>
    <t>No. Of Units</t>
  </si>
  <si>
    <t>Total Allocated</t>
  </si>
  <si>
    <t>AWPU - KS3</t>
  </si>
  <si>
    <t>Deprivation - Primaries - FSM ever 6</t>
  </si>
  <si>
    <t>Deprivation - Secondaries - FSM ever 6</t>
  </si>
  <si>
    <t>Deprivation - IDACI band 5</t>
  </si>
  <si>
    <t>Deprivation - IDACI band 6</t>
  </si>
  <si>
    <t>Looked After Children - LAC</t>
  </si>
  <si>
    <t>EAL - Primaries - EAL 3</t>
  </si>
  <si>
    <t>EAL - Secondaries - EAL 3</t>
  </si>
  <si>
    <t>Mobility - Primaries</t>
  </si>
  <si>
    <t>Mobility - Secondaries</t>
  </si>
  <si>
    <t>Low Attainment year 1
Low Attainment % Y2-5 78</t>
  </si>
  <si>
    <t>Secondary pupils not achieving (KS2 level 4 English or Maths)</t>
  </si>
  <si>
    <t>Lump sum - Secondaries</t>
  </si>
  <si>
    <t>Additional lump sum for schools amalgamated during FY14-15</t>
  </si>
  <si>
    <t>Split Sites - Primaries</t>
  </si>
  <si>
    <t>Split Sites Secondaries</t>
  </si>
  <si>
    <t>Rates</t>
  </si>
  <si>
    <t>as funded</t>
  </si>
  <si>
    <t>PFI Funding</t>
  </si>
  <si>
    <t>as agreed</t>
  </si>
  <si>
    <t>MFG</t>
  </si>
  <si>
    <t>as calculated</t>
  </si>
  <si>
    <t>TOTAL</t>
  </si>
  <si>
    <t>Funding available</t>
  </si>
  <si>
    <t>(short/)spare</t>
  </si>
  <si>
    <t>Primary Free School Meals Note:</t>
  </si>
  <si>
    <t xml:space="preserve">FSM6 as a percentage of primary school numbers on roll 40.38% 2013-14 </t>
  </si>
  <si>
    <t>FSM6 as a percentage of primary school numbers on roll 39.57% 2014-15</t>
  </si>
  <si>
    <t>FSM6 as a percentage of primary school numbers on roll 37.57% 2015-16</t>
  </si>
  <si>
    <t>2015-16 Final Model</t>
  </si>
  <si>
    <t>Lump sum - Primaries</t>
  </si>
  <si>
    <t>2016/17 Model as at January</t>
  </si>
  <si>
    <t>Deprivation - IDACI band 3</t>
  </si>
  <si>
    <t>Deprivation - IDACI band 4</t>
  </si>
  <si>
    <t>FSM6 as a percentage of primary school numbers on roll 34.68% 2016-17</t>
  </si>
  <si>
    <t>Summary of Funding Model Key Figures as at January 2016</t>
  </si>
  <si>
    <t>Note 1</t>
  </si>
  <si>
    <t>Note 2</t>
  </si>
  <si>
    <t>Note 3</t>
  </si>
  <si>
    <t>Note 4</t>
  </si>
  <si>
    <t>3. Lump sum increased by £25k to £160k as agreed at Special Schools Forum 20.10.15</t>
  </si>
  <si>
    <t>1. Secondaries FSM Ever 6 unit value increased by £45 to £520 in order to ensure 1 : 1.30 ratio</t>
  </si>
  <si>
    <t>2. IDACI bands 3+4 (unit values of £20 &amp; £40 respectively) now used to allocate funding following recent update of IDACI values that has resulted in significant reduction of Band 5+6 proportions</t>
  </si>
  <si>
    <t>Note 5</t>
  </si>
  <si>
    <t>Notes to Funding Factors:</t>
  </si>
  <si>
    <t>4. Primary split site increased by £60k to £160k as agreed at Special Schools Forum 20.10.15</t>
  </si>
  <si>
    <t>5. Secondary split site reduced by £16k to £200k as agreed at Special Schools Forum 20.10.15</t>
  </si>
</sst>
</file>

<file path=xl/styles.xml><?xml version="1.0" encoding="utf-8"?>
<styleSheet xmlns="http://schemas.openxmlformats.org/spreadsheetml/2006/main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</numFmts>
  <fonts count="13">
    <font>
      <sz val="10"/>
      <name val="Arial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b/>
      <u/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7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4">
    <xf numFmtId="0" fontId="0" fillId="0" borderId="0" xfId="0"/>
    <xf numFmtId="0" fontId="10" fillId="0" borderId="0" xfId="15" applyFont="1"/>
    <xf numFmtId="0" fontId="7" fillId="0" borderId="0" xfId="15" applyFont="1" applyFill="1"/>
    <xf numFmtId="0" fontId="11" fillId="0" borderId="1" xfId="15" applyFont="1" applyBorder="1" applyAlignment="1">
      <alignment horizontal="center" vertical="center"/>
    </xf>
    <xf numFmtId="0" fontId="12" fillId="0" borderId="0" xfId="15" applyFont="1"/>
    <xf numFmtId="0" fontId="12" fillId="0" borderId="1" xfId="15" applyFont="1" applyBorder="1" applyAlignment="1">
      <alignment horizontal="center" vertical="center"/>
    </xf>
    <xf numFmtId="0" fontId="12" fillId="0" borderId="2" xfId="15" applyFont="1" applyBorder="1"/>
    <xf numFmtId="0" fontId="12" fillId="0" borderId="3" xfId="15" applyFont="1" applyBorder="1"/>
    <xf numFmtId="0" fontId="12" fillId="0" borderId="4" xfId="15" applyFont="1" applyBorder="1"/>
    <xf numFmtId="0" fontId="7" fillId="0" borderId="0" xfId="15" applyFont="1"/>
    <xf numFmtId="0" fontId="7" fillId="0" borderId="0" xfId="15" applyFont="1" applyFill="1"/>
    <xf numFmtId="0" fontId="12" fillId="0" borderId="11" xfId="15" applyFont="1" applyBorder="1"/>
    <xf numFmtId="0" fontId="12" fillId="0" borderId="0" xfId="15" applyFont="1" applyBorder="1"/>
    <xf numFmtId="3" fontId="7" fillId="0" borderId="0" xfId="15" applyNumberFormat="1" applyFont="1" applyFill="1" applyBorder="1" applyAlignment="1">
      <alignment horizontal="right"/>
    </xf>
    <xf numFmtId="0" fontId="2" fillId="0" borderId="0" xfId="20" applyFont="1"/>
    <xf numFmtId="0" fontId="7" fillId="0" borderId="0" xfId="15" applyFont="1" applyFill="1" applyBorder="1"/>
    <xf numFmtId="0" fontId="12" fillId="0" borderId="1" xfId="15" applyFont="1" applyBorder="1" applyAlignment="1">
      <alignment vertical="center"/>
    </xf>
    <xf numFmtId="0" fontId="12" fillId="0" borderId="1" xfId="15" applyFont="1" applyBorder="1" applyAlignment="1">
      <alignment horizontal="center"/>
    </xf>
    <xf numFmtId="0" fontId="12" fillId="0" borderId="12" xfId="15" applyFont="1" applyFill="1" applyBorder="1" applyAlignment="1">
      <alignment horizontal="center"/>
    </xf>
    <xf numFmtId="0" fontId="12" fillId="0" borderId="13" xfId="15" applyFont="1" applyFill="1" applyBorder="1" applyAlignment="1">
      <alignment horizontal="center"/>
    </xf>
    <xf numFmtId="0" fontId="12" fillId="0" borderId="14" xfId="15" applyFont="1" applyFill="1" applyBorder="1" applyAlignment="1">
      <alignment horizontal="center"/>
    </xf>
    <xf numFmtId="164" fontId="7" fillId="0" borderId="8" xfId="4" applyNumberFormat="1" applyFont="1" applyFill="1" applyBorder="1"/>
    <xf numFmtId="164" fontId="7" fillId="0" borderId="15" xfId="4" applyNumberFormat="1" applyFont="1" applyFill="1" applyBorder="1"/>
    <xf numFmtId="164" fontId="7" fillId="0" borderId="16" xfId="4" applyNumberFormat="1" applyFont="1" applyFill="1" applyBorder="1"/>
    <xf numFmtId="164" fontId="7" fillId="0" borderId="0" xfId="15" applyNumberFormat="1" applyFont="1"/>
    <xf numFmtId="164" fontId="7" fillId="0" borderId="17" xfId="4" applyNumberFormat="1" applyFont="1" applyFill="1" applyBorder="1"/>
    <xf numFmtId="164" fontId="7" fillId="0" borderId="18" xfId="4" applyNumberFormat="1" applyFont="1" applyFill="1" applyBorder="1"/>
    <xf numFmtId="164" fontId="7" fillId="0" borderId="19" xfId="4" applyNumberFormat="1" applyFont="1" applyFill="1" applyBorder="1"/>
    <xf numFmtId="0" fontId="12" fillId="0" borderId="3" xfId="15" applyFont="1" applyBorder="1" applyAlignment="1">
      <alignment wrapText="1"/>
    </xf>
    <xf numFmtId="0" fontId="7" fillId="0" borderId="17" xfId="15" applyFont="1" applyFill="1" applyBorder="1"/>
    <xf numFmtId="0" fontId="7" fillId="0" borderId="18" xfId="15" applyFont="1" applyFill="1" applyBorder="1"/>
    <xf numFmtId="0" fontId="7" fillId="0" borderId="20" xfId="15" applyFont="1" applyFill="1" applyBorder="1"/>
    <xf numFmtId="0" fontId="7" fillId="0" borderId="21" xfId="15" applyFont="1" applyFill="1" applyBorder="1"/>
    <xf numFmtId="164" fontId="7" fillId="0" borderId="22" xfId="4" applyNumberFormat="1" applyFont="1" applyFill="1" applyBorder="1"/>
    <xf numFmtId="0" fontId="12" fillId="0" borderId="1" xfId="15" applyFont="1" applyBorder="1"/>
    <xf numFmtId="0" fontId="12" fillId="0" borderId="12" xfId="15" applyFont="1" applyFill="1" applyBorder="1"/>
    <xf numFmtId="0" fontId="12" fillId="0" borderId="13" xfId="15" applyFont="1" applyFill="1" applyBorder="1"/>
    <xf numFmtId="164" fontId="12" fillId="0" borderId="14" xfId="4" applyNumberFormat="1" applyFont="1" applyFill="1" applyBorder="1"/>
    <xf numFmtId="8" fontId="7" fillId="0" borderId="0" xfId="15" applyNumberFormat="1" applyFont="1" applyFill="1"/>
    <xf numFmtId="165" fontId="12" fillId="0" borderId="14" xfId="4" applyNumberFormat="1" applyFont="1" applyFill="1" applyBorder="1"/>
    <xf numFmtId="165" fontId="12" fillId="0" borderId="12" xfId="15" applyNumberFormat="1" applyFont="1" applyFill="1" applyBorder="1"/>
    <xf numFmtId="165" fontId="12" fillId="0" borderId="13" xfId="15" applyNumberFormat="1" applyFont="1" applyFill="1" applyBorder="1"/>
    <xf numFmtId="0" fontId="5" fillId="0" borderId="0" xfId="0" applyFont="1"/>
    <xf numFmtId="0" fontId="2" fillId="0" borderId="0" xfId="0" applyFont="1"/>
    <xf numFmtId="0" fontId="12" fillId="0" borderId="4" xfId="15" applyFont="1" applyFill="1" applyBorder="1"/>
    <xf numFmtId="0" fontId="12" fillId="0" borderId="0" xfId="15" applyFont="1" applyFill="1"/>
    <xf numFmtId="0" fontId="11" fillId="0" borderId="12" xfId="15" applyFont="1" applyFill="1" applyBorder="1" applyAlignment="1">
      <alignment horizontal="center" vertical="center" wrapText="1"/>
    </xf>
    <xf numFmtId="0" fontId="11" fillId="0" borderId="13" xfId="15" applyFont="1" applyFill="1" applyBorder="1" applyAlignment="1">
      <alignment horizontal="center" vertical="center" wrapText="1"/>
    </xf>
    <xf numFmtId="0" fontId="7" fillId="0" borderId="14" xfId="20" applyFont="1" applyBorder="1" applyAlignment="1">
      <alignment horizontal="center" vertical="center" wrapText="1"/>
    </xf>
    <xf numFmtId="0" fontId="12" fillId="0" borderId="12" xfId="15" applyFont="1" applyFill="1" applyBorder="1" applyAlignment="1">
      <alignment horizontal="left" vertical="center" wrapText="1"/>
    </xf>
    <xf numFmtId="0" fontId="12" fillId="0" borderId="13" xfId="15" applyFont="1" applyFill="1" applyBorder="1" applyAlignment="1">
      <alignment horizontal="left" vertical="center" wrapText="1"/>
    </xf>
    <xf numFmtId="0" fontId="12" fillId="0" borderId="14" xfId="15" applyFont="1" applyFill="1" applyBorder="1" applyAlignment="1">
      <alignment horizontal="left" vertical="center" wrapText="1"/>
    </xf>
    <xf numFmtId="164" fontId="7" fillId="0" borderId="20" xfId="4" applyNumberFormat="1" applyFont="1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8" fillId="0" borderId="12" xfId="11" applyFill="1" applyBorder="1" applyAlignment="1" applyProtection="1">
      <alignment horizontal="left" vertical="top" wrapText="1"/>
    </xf>
    <xf numFmtId="0" fontId="8" fillId="0" borderId="13" xfId="11" applyFill="1" applyBorder="1" applyAlignment="1" applyProtection="1">
      <alignment horizontal="left" vertical="top" wrapText="1"/>
    </xf>
    <xf numFmtId="0" fontId="8" fillId="0" borderId="14" xfId="11" applyFill="1" applyBorder="1" applyAlignment="1" applyProtection="1">
      <alignment horizontal="left" vertical="top" wrapText="1"/>
    </xf>
    <xf numFmtId="43" fontId="7" fillId="0" borderId="17" xfId="4" applyFont="1" applyFill="1" applyBorder="1" applyAlignment="1">
      <alignment horizontal="right"/>
    </xf>
    <xf numFmtId="43" fontId="7" fillId="0" borderId="18" xfId="4" applyFont="1" applyFill="1" applyBorder="1" applyAlignment="1">
      <alignment horizontal="right"/>
    </xf>
    <xf numFmtId="43" fontId="7" fillId="0" borderId="19" xfId="4" applyFont="1" applyFill="1" applyBorder="1" applyAlignment="1">
      <alignment horizontal="right"/>
    </xf>
    <xf numFmtId="43" fontId="7" fillId="0" borderId="8" xfId="4" applyFont="1" applyFill="1" applyBorder="1" applyAlignment="1">
      <alignment horizontal="right"/>
    </xf>
    <xf numFmtId="43" fontId="7" fillId="0" borderId="9" xfId="4" applyFont="1" applyFill="1" applyBorder="1" applyAlignment="1">
      <alignment horizontal="right"/>
    </xf>
    <xf numFmtId="43" fontId="7" fillId="0" borderId="10" xfId="4" applyFont="1" applyFill="1" applyBorder="1" applyAlignment="1">
      <alignment horizontal="right"/>
    </xf>
    <xf numFmtId="10" fontId="7" fillId="0" borderId="17" xfId="25" applyNumberFormat="1" applyFont="1" applyFill="1" applyBorder="1" applyAlignment="1">
      <alignment horizontal="right"/>
    </xf>
    <xf numFmtId="10" fontId="7" fillId="0" borderId="18" xfId="25" applyNumberFormat="1" applyFont="1" applyFill="1" applyBorder="1" applyAlignment="1">
      <alignment horizontal="right"/>
    </xf>
    <xf numFmtId="10" fontId="7" fillId="0" borderId="19" xfId="25" applyNumberFormat="1" applyFont="1" applyFill="1" applyBorder="1" applyAlignment="1">
      <alignment horizontal="right"/>
    </xf>
    <xf numFmtId="165" fontId="7" fillId="0" borderId="17" xfId="4" applyNumberFormat="1" applyFont="1" applyFill="1" applyBorder="1" applyAlignment="1">
      <alignment horizontal="right"/>
    </xf>
    <xf numFmtId="165" fontId="7" fillId="0" borderId="18" xfId="4" applyNumberFormat="1" applyFont="1" applyFill="1" applyBorder="1" applyAlignment="1">
      <alignment horizontal="right"/>
    </xf>
    <xf numFmtId="165" fontId="7" fillId="0" borderId="19" xfId="4" applyNumberFormat="1" applyFont="1" applyFill="1" applyBorder="1" applyAlignment="1">
      <alignment horizontal="right"/>
    </xf>
    <xf numFmtId="2" fontId="7" fillId="0" borderId="5" xfId="15" applyNumberFormat="1" applyFont="1" applyFill="1" applyBorder="1" applyAlignment="1">
      <alignment horizontal="right"/>
    </xf>
    <xf numFmtId="2" fontId="7" fillId="0" borderId="6" xfId="15" applyNumberFormat="1" applyFont="1" applyFill="1" applyBorder="1" applyAlignment="1">
      <alignment horizontal="right"/>
    </xf>
    <xf numFmtId="2" fontId="7" fillId="0" borderId="7" xfId="15" applyNumberFormat="1" applyFont="1" applyFill="1" applyBorder="1" applyAlignment="1">
      <alignment horizontal="right"/>
    </xf>
    <xf numFmtId="3" fontId="7" fillId="0" borderId="8" xfId="15" applyNumberFormat="1" applyFont="1" applyFill="1" applyBorder="1" applyAlignment="1">
      <alignment horizontal="right"/>
    </xf>
    <xf numFmtId="3" fontId="7" fillId="0" borderId="9" xfId="15" applyNumberFormat="1" applyFont="1" applyFill="1" applyBorder="1" applyAlignment="1">
      <alignment horizontal="right"/>
    </xf>
    <xf numFmtId="0" fontId="7" fillId="0" borderId="10" xfId="15" applyFont="1" applyFill="1" applyBorder="1" applyAlignment="1">
      <alignment horizontal="right"/>
    </xf>
    <xf numFmtId="3" fontId="7" fillId="0" borderId="17" xfId="15" applyNumberFormat="1" applyFont="1" applyFill="1" applyBorder="1" applyAlignment="1">
      <alignment horizontal="right"/>
    </xf>
    <xf numFmtId="3" fontId="7" fillId="0" borderId="18" xfId="15" applyNumberFormat="1" applyFont="1" applyFill="1" applyBorder="1" applyAlignment="1">
      <alignment horizontal="right"/>
    </xf>
    <xf numFmtId="0" fontId="7" fillId="0" borderId="19" xfId="15" applyFont="1" applyFill="1" applyBorder="1" applyAlignment="1">
      <alignment horizontal="right"/>
    </xf>
    <xf numFmtId="3" fontId="7" fillId="0" borderId="20" xfId="15" applyNumberFormat="1" applyFont="1" applyFill="1" applyBorder="1" applyAlignment="1">
      <alignment horizontal="right"/>
    </xf>
    <xf numFmtId="3" fontId="7" fillId="0" borderId="21" xfId="15" applyNumberFormat="1" applyFont="1" applyFill="1" applyBorder="1" applyAlignment="1">
      <alignment horizontal="right"/>
    </xf>
    <xf numFmtId="3" fontId="7" fillId="0" borderId="22" xfId="15" applyNumberFormat="1" applyFont="1" applyFill="1" applyBorder="1" applyAlignment="1">
      <alignment horizontal="right"/>
    </xf>
    <xf numFmtId="0" fontId="1" fillId="0" borderId="0" xfId="15" applyFont="1" applyAlignment="1">
      <alignment horizontal="left"/>
    </xf>
    <xf numFmtId="0" fontId="12" fillId="0" borderId="23" xfId="15" applyFont="1" applyBorder="1" applyAlignment="1">
      <alignment vertical="center"/>
    </xf>
  </cellXfs>
  <cellStyles count="26">
    <cellStyle name="%" xfId="1"/>
    <cellStyle name="Comma 2" xfId="2"/>
    <cellStyle name="Comma 2 2" xfId="3"/>
    <cellStyle name="Comma 2 3" xfId="4"/>
    <cellStyle name="Comma 3" xfId="5"/>
    <cellStyle name="Comma 4" xfId="6"/>
    <cellStyle name="Currency 2" xfId="7"/>
    <cellStyle name="Currency 3" xfId="8"/>
    <cellStyle name="Currency 3 2" xfId="9"/>
    <cellStyle name="Hyperlink 2" xfId="10"/>
    <cellStyle name="Hyperlink 3" xfId="11"/>
    <cellStyle name="Normal" xfId="0" builtinId="0"/>
    <cellStyle name="Normal 2" xfId="12"/>
    <cellStyle name="Normal 2 2" xfId="13"/>
    <cellStyle name="Normal 2 3" xfId="14"/>
    <cellStyle name="Normal 2 4" xfId="15"/>
    <cellStyle name="Normal 3" xfId="16"/>
    <cellStyle name="Normal 4" xfId="17"/>
    <cellStyle name="Normal 5" xfId="18"/>
    <cellStyle name="Normal 6" xfId="19"/>
    <cellStyle name="Normal 7" xfId="20"/>
    <cellStyle name="Normal 8" xfId="21"/>
    <cellStyle name="Percent 2" xfId="22"/>
    <cellStyle name="Percent 2 2" xfId="23"/>
    <cellStyle name="Percent 2 2 2" xfId="24"/>
    <cellStyle name="Percent 3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66"/>
  <sheetViews>
    <sheetView tabSelected="1" zoomScale="70" zoomScaleNormal="70" workbookViewId="0">
      <selection activeCell="I7" sqref="I7"/>
    </sheetView>
  </sheetViews>
  <sheetFormatPr defaultRowHeight="15.75"/>
  <cols>
    <col min="1" max="1" width="72.28515625" style="4" customWidth="1"/>
    <col min="2" max="3" width="16.28515625" style="10" customWidth="1"/>
    <col min="4" max="4" width="18.7109375" style="10" bestFit="1" customWidth="1"/>
    <col min="5" max="6" width="16.28515625" style="10" customWidth="1"/>
    <col min="7" max="7" width="18.7109375" style="10" bestFit="1" customWidth="1"/>
    <col min="8" max="8" width="9.140625" style="9"/>
    <col min="9" max="9" width="11.7109375" style="9" bestFit="1" customWidth="1"/>
    <col min="10" max="16384" width="9.140625" style="9"/>
  </cols>
  <sheetData>
    <row r="1" spans="1:7" ht="18">
      <c r="A1" s="1" t="s">
        <v>55</v>
      </c>
      <c r="B1" s="2"/>
      <c r="C1" s="2"/>
      <c r="D1" s="2"/>
      <c r="G1" s="45" t="s">
        <v>0</v>
      </c>
    </row>
    <row r="3" spans="1:7" s="4" customFormat="1" ht="42.75" customHeight="1">
      <c r="A3" s="3" t="s">
        <v>1</v>
      </c>
      <c r="B3" s="46" t="s">
        <v>49</v>
      </c>
      <c r="C3" s="47"/>
      <c r="D3" s="48"/>
      <c r="E3" s="46" t="s">
        <v>51</v>
      </c>
      <c r="F3" s="47"/>
      <c r="G3" s="48"/>
    </row>
    <row r="4" spans="1:7" s="4" customFormat="1" ht="108" customHeight="1">
      <c r="A4" s="5" t="s">
        <v>2</v>
      </c>
      <c r="B4" s="49"/>
      <c r="C4" s="50"/>
      <c r="D4" s="51"/>
      <c r="E4" s="49"/>
      <c r="F4" s="50"/>
      <c r="G4" s="51"/>
    </row>
    <row r="5" spans="1:7" s="4" customFormat="1">
      <c r="A5" s="6" t="s">
        <v>3</v>
      </c>
      <c r="B5" s="61">
        <v>3867.5</v>
      </c>
      <c r="C5" s="62"/>
      <c r="D5" s="63"/>
      <c r="E5" s="61">
        <v>3867.5</v>
      </c>
      <c r="F5" s="62"/>
      <c r="G5" s="63"/>
    </row>
    <row r="6" spans="1:7" s="4" customFormat="1">
      <c r="A6" s="7" t="s">
        <v>4</v>
      </c>
      <c r="B6" s="58">
        <v>4608.5</v>
      </c>
      <c r="C6" s="59"/>
      <c r="D6" s="60"/>
      <c r="E6" s="58">
        <v>4608.5</v>
      </c>
      <c r="F6" s="59"/>
      <c r="G6" s="60"/>
    </row>
    <row r="7" spans="1:7" s="4" customFormat="1">
      <c r="A7" s="7" t="s">
        <v>5</v>
      </c>
      <c r="B7" s="58">
        <v>5596</v>
      </c>
      <c r="C7" s="59"/>
      <c r="D7" s="60"/>
      <c r="E7" s="58">
        <v>5596</v>
      </c>
      <c r="F7" s="59"/>
      <c r="G7" s="60"/>
    </row>
    <row r="8" spans="1:7" s="4" customFormat="1">
      <c r="A8" s="8" t="s">
        <v>6</v>
      </c>
      <c r="B8" s="52">
        <v>783627.09410855698</v>
      </c>
      <c r="C8" s="53"/>
      <c r="D8" s="54"/>
      <c r="E8" s="52">
        <v>768476.16000000003</v>
      </c>
      <c r="F8" s="53"/>
      <c r="G8" s="54"/>
    </row>
    <row r="9" spans="1:7" s="4" customFormat="1">
      <c r="A9" s="6" t="s">
        <v>7</v>
      </c>
      <c r="B9" s="61">
        <v>1819800</v>
      </c>
      <c r="C9" s="62"/>
      <c r="D9" s="63">
        <v>1919800</v>
      </c>
      <c r="E9" s="61">
        <v>1908200</v>
      </c>
      <c r="F9" s="62"/>
      <c r="G9" s="63">
        <v>1919800</v>
      </c>
    </row>
    <row r="10" spans="1:7">
      <c r="A10" s="7" t="s">
        <v>8</v>
      </c>
      <c r="B10" s="64">
        <v>3.1099999999999999E-2</v>
      </c>
      <c r="C10" s="65"/>
      <c r="D10" s="66"/>
      <c r="E10" s="64">
        <v>3.1099999999999999E-2</v>
      </c>
      <c r="F10" s="65"/>
      <c r="G10" s="66"/>
    </row>
    <row r="11" spans="1:7">
      <c r="A11" s="7" t="s">
        <v>9</v>
      </c>
      <c r="B11" s="67">
        <v>634299.913203381</v>
      </c>
      <c r="C11" s="68"/>
      <c r="D11" s="69"/>
      <c r="E11" s="67">
        <v>526970.35221444501</v>
      </c>
      <c r="F11" s="68"/>
      <c r="G11" s="69"/>
    </row>
    <row r="12" spans="1:7" s="10" customFormat="1" ht="15.75" customHeight="1">
      <c r="A12" s="44" t="s">
        <v>10</v>
      </c>
      <c r="B12" s="70">
        <v>1.3082005135153301</v>
      </c>
      <c r="C12" s="71"/>
      <c r="D12" s="72"/>
      <c r="E12" s="70">
        <v>1.29579714581218</v>
      </c>
      <c r="F12" s="71"/>
      <c r="G12" s="72"/>
    </row>
    <row r="13" spans="1:7">
      <c r="A13" s="6" t="s">
        <v>11</v>
      </c>
      <c r="B13" s="73">
        <v>41</v>
      </c>
      <c r="C13" s="74"/>
      <c r="D13" s="75"/>
      <c r="E13" s="73">
        <v>41</v>
      </c>
      <c r="F13" s="74"/>
      <c r="G13" s="75"/>
    </row>
    <row r="14" spans="1:7">
      <c r="A14" s="7" t="s">
        <v>12</v>
      </c>
      <c r="B14" s="76">
        <v>3</v>
      </c>
      <c r="C14" s="77"/>
      <c r="D14" s="78"/>
      <c r="E14" s="76">
        <v>4</v>
      </c>
      <c r="F14" s="77"/>
      <c r="G14" s="78"/>
    </row>
    <row r="15" spans="1:7">
      <c r="A15" s="7" t="s">
        <v>13</v>
      </c>
      <c r="B15" s="76">
        <v>5</v>
      </c>
      <c r="C15" s="77"/>
      <c r="D15" s="78"/>
      <c r="E15" s="76">
        <v>10</v>
      </c>
      <c r="F15" s="77"/>
      <c r="G15" s="78"/>
    </row>
    <row r="16" spans="1:7">
      <c r="A16" s="11" t="s">
        <v>14</v>
      </c>
      <c r="B16" s="79">
        <v>5</v>
      </c>
      <c r="C16" s="80"/>
      <c r="D16" s="81"/>
      <c r="E16" s="79">
        <v>1</v>
      </c>
      <c r="F16" s="80"/>
      <c r="G16" s="81"/>
    </row>
    <row r="17" spans="1:10">
      <c r="A17" s="12"/>
      <c r="B17" s="13"/>
      <c r="C17" s="13"/>
      <c r="D17" s="13"/>
      <c r="E17" s="13"/>
      <c r="F17" s="13"/>
      <c r="G17" s="13"/>
    </row>
    <row r="18" spans="1:10" ht="15" hidden="1" customHeight="1">
      <c r="A18" s="14"/>
      <c r="B18" s="13"/>
      <c r="C18" s="13"/>
      <c r="D18" s="13"/>
      <c r="E18" s="13"/>
      <c r="F18" s="13"/>
      <c r="G18" s="13"/>
    </row>
    <row r="19" spans="1:10" ht="15" hidden="1" customHeight="1">
      <c r="A19" s="14"/>
      <c r="B19" s="13"/>
      <c r="C19" s="13"/>
      <c r="D19" s="13"/>
      <c r="E19" s="13"/>
      <c r="F19" s="13"/>
      <c r="G19" s="13"/>
    </row>
    <row r="20" spans="1:10" ht="15.75" hidden="1" customHeight="1">
      <c r="B20" s="15"/>
      <c r="C20" s="15"/>
      <c r="D20" s="15"/>
      <c r="E20" s="15"/>
      <c r="F20" s="15"/>
      <c r="G20" s="15"/>
    </row>
    <row r="21" spans="1:10" ht="18.75" hidden="1" customHeight="1">
      <c r="A21" s="16" t="s">
        <v>15</v>
      </c>
      <c r="B21" s="55"/>
      <c r="C21" s="56"/>
      <c r="D21" s="57"/>
      <c r="E21" s="55"/>
      <c r="F21" s="56"/>
      <c r="G21" s="57"/>
    </row>
    <row r="22" spans="1:10">
      <c r="B22" s="15"/>
      <c r="C22" s="15"/>
      <c r="D22" s="15"/>
      <c r="E22" s="15"/>
      <c r="F22" s="15"/>
      <c r="G22" s="15"/>
    </row>
    <row r="23" spans="1:10" ht="26.25" customHeight="1">
      <c r="A23" s="17" t="s">
        <v>16</v>
      </c>
      <c r="B23" s="18" t="s">
        <v>17</v>
      </c>
      <c r="C23" s="19" t="s">
        <v>18</v>
      </c>
      <c r="D23" s="20" t="s">
        <v>19</v>
      </c>
      <c r="E23" s="18" t="s">
        <v>17</v>
      </c>
      <c r="F23" s="19" t="s">
        <v>18</v>
      </c>
      <c r="G23" s="20" t="s">
        <v>19</v>
      </c>
    </row>
    <row r="24" spans="1:10">
      <c r="A24" s="6" t="s">
        <v>3</v>
      </c>
      <c r="B24" s="21">
        <v>3867.5</v>
      </c>
      <c r="C24" s="22">
        <v>23512.166666666668</v>
      </c>
      <c r="D24" s="23">
        <v>90933304.583333343</v>
      </c>
      <c r="E24" s="21">
        <v>3867.5</v>
      </c>
      <c r="F24" s="22">
        <v>24549.5</v>
      </c>
      <c r="G24" s="23">
        <v>94945191.25</v>
      </c>
      <c r="J24" s="24"/>
    </row>
    <row r="25" spans="1:10">
      <c r="A25" s="7" t="s">
        <v>20</v>
      </c>
      <c r="B25" s="25">
        <v>4608.5</v>
      </c>
      <c r="C25" s="26">
        <v>6820.666666666667</v>
      </c>
      <c r="D25" s="27">
        <v>31433042.333333336</v>
      </c>
      <c r="E25" s="25">
        <v>4608.5</v>
      </c>
      <c r="F25" s="26">
        <v>7300.916666666667</v>
      </c>
      <c r="G25" s="27">
        <v>33646274.458333336</v>
      </c>
      <c r="J25" s="24"/>
    </row>
    <row r="26" spans="1:10">
      <c r="A26" s="7" t="s">
        <v>5</v>
      </c>
      <c r="B26" s="25">
        <v>5596</v>
      </c>
      <c r="C26" s="26">
        <v>4412</v>
      </c>
      <c r="D26" s="27">
        <v>24689552</v>
      </c>
      <c r="E26" s="25">
        <v>5596</v>
      </c>
      <c r="F26" s="26">
        <v>4677.0833333333339</v>
      </c>
      <c r="G26" s="27">
        <v>26172958.333333336</v>
      </c>
      <c r="J26" s="24"/>
    </row>
    <row r="27" spans="1:10">
      <c r="A27" s="7" t="s">
        <v>21</v>
      </c>
      <c r="B27" s="25">
        <v>335</v>
      </c>
      <c r="C27" s="26">
        <v>8838.323020236674</v>
      </c>
      <c r="D27" s="27">
        <v>2960838.2117792857</v>
      </c>
      <c r="E27" s="25">
        <v>335</v>
      </c>
      <c r="F27" s="26">
        <v>8514.4243660523407</v>
      </c>
      <c r="G27" s="27">
        <v>2852332.162627534</v>
      </c>
      <c r="J27" s="24"/>
    </row>
    <row r="28" spans="1:10">
      <c r="A28" s="7" t="s">
        <v>22</v>
      </c>
      <c r="B28" s="25">
        <v>475</v>
      </c>
      <c r="C28" s="26">
        <v>5124.9970464976759</v>
      </c>
      <c r="D28" s="27">
        <v>2434373.5970863961</v>
      </c>
      <c r="E28" s="25">
        <v>520</v>
      </c>
      <c r="F28" s="26">
        <v>5342.7216672745881</v>
      </c>
      <c r="G28" s="27">
        <v>2778215.2669827859</v>
      </c>
      <c r="H28" s="4" t="s">
        <v>56</v>
      </c>
      <c r="J28" s="24"/>
    </row>
    <row r="29" spans="1:10">
      <c r="A29" s="7" t="s">
        <v>52</v>
      </c>
      <c r="B29" s="25">
        <v>0</v>
      </c>
      <c r="C29" s="26">
        <v>0</v>
      </c>
      <c r="D29" s="27">
        <v>0</v>
      </c>
      <c r="E29" s="25">
        <v>20</v>
      </c>
      <c r="F29" s="26">
        <v>17066.613995656095</v>
      </c>
      <c r="G29" s="27">
        <v>341332.27991312189</v>
      </c>
      <c r="J29" s="24"/>
    </row>
    <row r="30" spans="1:10">
      <c r="A30" s="7" t="s">
        <v>53</v>
      </c>
      <c r="B30" s="25">
        <v>0</v>
      </c>
      <c r="C30" s="26">
        <v>0</v>
      </c>
      <c r="D30" s="27">
        <v>0</v>
      </c>
      <c r="E30" s="25">
        <v>40</v>
      </c>
      <c r="F30" s="26">
        <v>4522.950279638324</v>
      </c>
      <c r="G30" s="27">
        <v>180918.01118553299</v>
      </c>
      <c r="H30" s="83" t="s">
        <v>57</v>
      </c>
      <c r="J30" s="24"/>
    </row>
    <row r="31" spans="1:10">
      <c r="A31" s="7" t="s">
        <v>23</v>
      </c>
      <c r="B31" s="25">
        <v>50</v>
      </c>
      <c r="C31" s="26">
        <v>4541.9821356650837</v>
      </c>
      <c r="D31" s="27">
        <v>227099.10678325419</v>
      </c>
      <c r="E31" s="25">
        <v>50</v>
      </c>
      <c r="F31" s="26">
        <v>6.013014820606239</v>
      </c>
      <c r="G31" s="27">
        <v>300.65074103031196</v>
      </c>
      <c r="J31" s="24"/>
    </row>
    <row r="32" spans="1:10">
      <c r="A32" s="7" t="s">
        <v>24</v>
      </c>
      <c r="B32" s="25">
        <v>100</v>
      </c>
      <c r="C32" s="26">
        <v>1602.3675781628147</v>
      </c>
      <c r="D32" s="27">
        <v>160236.75781628146</v>
      </c>
      <c r="E32" s="25">
        <v>100</v>
      </c>
      <c r="F32" s="26">
        <v>0</v>
      </c>
      <c r="G32" s="27">
        <v>0</v>
      </c>
      <c r="J32" s="24"/>
    </row>
    <row r="33" spans="1:10">
      <c r="A33" s="7" t="s">
        <v>25</v>
      </c>
      <c r="B33" s="25">
        <v>500</v>
      </c>
      <c r="C33" s="26">
        <v>186.25681414259199</v>
      </c>
      <c r="D33" s="27">
        <v>93128.407071295864</v>
      </c>
      <c r="E33" s="25">
        <v>500</v>
      </c>
      <c r="F33" s="26">
        <v>189.59183314351799</v>
      </c>
      <c r="G33" s="27">
        <v>94795.916571758906</v>
      </c>
      <c r="J33" s="24"/>
    </row>
    <row r="34" spans="1:10">
      <c r="A34" s="7" t="s">
        <v>26</v>
      </c>
      <c r="B34" s="25">
        <v>585</v>
      </c>
      <c r="C34" s="26">
        <v>7701.3059839003754</v>
      </c>
      <c r="D34" s="27">
        <v>4505264.0005817199</v>
      </c>
      <c r="E34" s="25">
        <v>585</v>
      </c>
      <c r="F34" s="26">
        <v>8157.0896818486863</v>
      </c>
      <c r="G34" s="27">
        <v>4771897.4638814814</v>
      </c>
      <c r="J34" s="24"/>
    </row>
    <row r="35" spans="1:10">
      <c r="A35" s="7" t="s">
        <v>27</v>
      </c>
      <c r="B35" s="25">
        <v>1400</v>
      </c>
      <c r="C35" s="26">
        <v>712.05714365815095</v>
      </c>
      <c r="D35" s="27">
        <v>996880.00112141133</v>
      </c>
      <c r="E35" s="25">
        <v>1400</v>
      </c>
      <c r="F35" s="26">
        <v>844.82472901715721</v>
      </c>
      <c r="G35" s="27">
        <v>1182754.62062402</v>
      </c>
      <c r="J35" s="24"/>
    </row>
    <row r="36" spans="1:10">
      <c r="A36" s="7" t="s">
        <v>28</v>
      </c>
      <c r="B36" s="25">
        <v>504</v>
      </c>
      <c r="C36" s="26">
        <v>1517.7448773375677</v>
      </c>
      <c r="D36" s="27">
        <v>764943.41817813413</v>
      </c>
      <c r="E36" s="25">
        <v>504</v>
      </c>
      <c r="F36" s="26">
        <v>1224.6869258828415</v>
      </c>
      <c r="G36" s="27">
        <f>E36*F36</f>
        <v>617242.21064495214</v>
      </c>
      <c r="J36" s="24"/>
    </row>
    <row r="37" spans="1:10">
      <c r="A37" s="7" t="s">
        <v>29</v>
      </c>
      <c r="B37" s="25">
        <v>700</v>
      </c>
      <c r="C37" s="26">
        <v>102.59408614440134</v>
      </c>
      <c r="D37" s="27">
        <f>C37*B37</f>
        <v>71815.860301080946</v>
      </c>
      <c r="E37" s="25">
        <v>700</v>
      </c>
      <c r="F37" s="26">
        <v>91.954500300019831</v>
      </c>
      <c r="G37" s="27">
        <f>F37*E37</f>
        <v>64368.150210013882</v>
      </c>
      <c r="J37" s="24"/>
    </row>
    <row r="38" spans="1:10" ht="31.5">
      <c r="A38" s="28" t="s">
        <v>30</v>
      </c>
      <c r="B38" s="25">
        <v>800</v>
      </c>
      <c r="C38" s="26">
        <v>7743.4680603910001</v>
      </c>
      <c r="D38" s="27">
        <v>6194774.4483128004</v>
      </c>
      <c r="E38" s="25">
        <v>800</v>
      </c>
      <c r="F38" s="26">
        <v>8175.1343968384099</v>
      </c>
      <c r="G38" s="27">
        <v>6540107.5174707277</v>
      </c>
      <c r="J38" s="24"/>
    </row>
    <row r="39" spans="1:10">
      <c r="A39" s="7" t="s">
        <v>31</v>
      </c>
      <c r="B39" s="25">
        <v>1400</v>
      </c>
      <c r="C39" s="26">
        <v>3191.3800672661764</v>
      </c>
      <c r="D39" s="27">
        <v>4467932.0941726472</v>
      </c>
      <c r="E39" s="25">
        <v>1400</v>
      </c>
      <c r="F39" s="26">
        <v>3152.416456456886</v>
      </c>
      <c r="G39" s="27">
        <v>4413383.0390396407</v>
      </c>
      <c r="J39" s="24"/>
    </row>
    <row r="40" spans="1:10">
      <c r="A40" s="7" t="s">
        <v>50</v>
      </c>
      <c r="B40" s="25">
        <v>135000</v>
      </c>
      <c r="C40" s="26">
        <f>D40/B40</f>
        <v>44</v>
      </c>
      <c r="D40" s="27">
        <v>5940000</v>
      </c>
      <c r="E40" s="25">
        <v>160000</v>
      </c>
      <c r="F40" s="26">
        <v>45</v>
      </c>
      <c r="G40" s="27">
        <f>F40*E40</f>
        <v>7200000</v>
      </c>
      <c r="H40" s="83" t="s">
        <v>58</v>
      </c>
      <c r="J40" s="24"/>
    </row>
    <row r="41" spans="1:10">
      <c r="A41" s="7" t="s">
        <v>32</v>
      </c>
      <c r="B41" s="25">
        <v>135000</v>
      </c>
      <c r="C41" s="26">
        <f>D41/B41</f>
        <v>10</v>
      </c>
      <c r="D41" s="27">
        <f>B41*10</f>
        <v>1350000</v>
      </c>
      <c r="E41" s="25">
        <v>160000</v>
      </c>
      <c r="F41" s="26">
        <v>11</v>
      </c>
      <c r="G41" s="27">
        <f>F41*E41</f>
        <v>1760000</v>
      </c>
      <c r="H41" s="83"/>
      <c r="J41" s="24"/>
    </row>
    <row r="42" spans="1:10">
      <c r="A42" s="7" t="s">
        <v>33</v>
      </c>
      <c r="B42" s="25">
        <f>D42</f>
        <v>54000</v>
      </c>
      <c r="C42" s="26">
        <v>1</v>
      </c>
      <c r="D42" s="27">
        <v>54000</v>
      </c>
      <c r="E42" s="25">
        <v>0</v>
      </c>
      <c r="F42" s="26">
        <v>0</v>
      </c>
      <c r="G42" s="27">
        <v>0</v>
      </c>
      <c r="J42" s="24"/>
    </row>
    <row r="43" spans="1:10">
      <c r="A43" s="7" t="s">
        <v>34</v>
      </c>
      <c r="B43" s="25">
        <v>100000</v>
      </c>
      <c r="C43" s="26">
        <f>D43/B43</f>
        <v>6</v>
      </c>
      <c r="D43" s="27">
        <v>600000</v>
      </c>
      <c r="E43" s="25">
        <v>160000</v>
      </c>
      <c r="F43" s="26">
        <v>5</v>
      </c>
      <c r="G43" s="27">
        <f>F43*E43</f>
        <v>800000</v>
      </c>
      <c r="H43" s="4" t="s">
        <v>59</v>
      </c>
      <c r="J43" s="24"/>
    </row>
    <row r="44" spans="1:10">
      <c r="A44" s="7" t="s">
        <v>35</v>
      </c>
      <c r="B44" s="25">
        <v>216000</v>
      </c>
      <c r="C44" s="26">
        <f>D44/B44</f>
        <v>2</v>
      </c>
      <c r="D44" s="27">
        <v>432000</v>
      </c>
      <c r="E44" s="25">
        <v>200000</v>
      </c>
      <c r="F44" s="26">
        <v>2</v>
      </c>
      <c r="G44" s="27">
        <f>E44*F44</f>
        <v>400000</v>
      </c>
      <c r="H44" s="4" t="s">
        <v>63</v>
      </c>
      <c r="J44" s="24"/>
    </row>
    <row r="45" spans="1:10">
      <c r="A45" s="7" t="s">
        <v>36</v>
      </c>
      <c r="B45" s="29" t="s">
        <v>37</v>
      </c>
      <c r="C45" s="30"/>
      <c r="D45" s="27">
        <v>3853389</v>
      </c>
      <c r="E45" s="29" t="s">
        <v>37</v>
      </c>
      <c r="F45" s="30"/>
      <c r="G45" s="27">
        <v>3511279</v>
      </c>
    </row>
    <row r="46" spans="1:10">
      <c r="A46" s="7" t="s">
        <v>38</v>
      </c>
      <c r="B46" s="29" t="s">
        <v>39</v>
      </c>
      <c r="C46" s="30"/>
      <c r="D46" s="27">
        <v>2805494</v>
      </c>
      <c r="E46" s="29" t="s">
        <v>39</v>
      </c>
      <c r="F46" s="30"/>
      <c r="G46" s="27">
        <v>2819474</v>
      </c>
    </row>
    <row r="47" spans="1:10">
      <c r="A47" s="7" t="s">
        <v>40</v>
      </c>
      <c r="B47" s="29" t="s">
        <v>41</v>
      </c>
      <c r="C47" s="30"/>
      <c r="D47" s="27">
        <v>634299.913203381</v>
      </c>
      <c r="E47" s="29" t="s">
        <v>41</v>
      </c>
      <c r="F47" s="30"/>
      <c r="G47" s="27">
        <v>526970.35221444501</v>
      </c>
    </row>
    <row r="48" spans="1:10">
      <c r="A48" s="11"/>
      <c r="B48" s="31"/>
      <c r="C48" s="32"/>
      <c r="D48" s="33"/>
      <c r="E48" s="31"/>
      <c r="F48" s="32"/>
      <c r="G48" s="33"/>
    </row>
    <row r="49" spans="1:7">
      <c r="A49" s="34" t="s">
        <v>42</v>
      </c>
      <c r="B49" s="35"/>
      <c r="C49" s="36"/>
      <c r="D49" s="37">
        <f>SUM(D24:D48)</f>
        <v>185602367.73307437</v>
      </c>
      <c r="E49" s="35"/>
      <c r="F49" s="36"/>
      <c r="G49" s="37">
        <f>SUM(G24:G48)</f>
        <v>195619794.68377379</v>
      </c>
    </row>
    <row r="50" spans="1:7">
      <c r="D50" s="38"/>
      <c r="G50" s="38"/>
    </row>
    <row r="51" spans="1:7">
      <c r="A51" s="34" t="s">
        <v>43</v>
      </c>
      <c r="B51" s="35"/>
      <c r="C51" s="36"/>
      <c r="D51" s="37">
        <v>187221184.21979749</v>
      </c>
      <c r="E51" s="35"/>
      <c r="F51" s="36"/>
      <c r="G51" s="37">
        <v>195623999.10447824</v>
      </c>
    </row>
    <row r="52" spans="1:7">
      <c r="B52" s="15"/>
      <c r="C52" s="15"/>
      <c r="D52" s="15"/>
      <c r="E52" s="15"/>
      <c r="F52" s="15"/>
      <c r="G52" s="15"/>
    </row>
    <row r="53" spans="1:7">
      <c r="A53" s="34" t="s">
        <v>44</v>
      </c>
      <c r="B53" s="40"/>
      <c r="C53" s="41"/>
      <c r="D53" s="39">
        <f>D51-D49</f>
        <v>1618816.486723125</v>
      </c>
      <c r="E53" s="40"/>
      <c r="F53" s="41"/>
      <c r="G53" s="37">
        <f>G51-G49</f>
        <v>4204.4207044541836</v>
      </c>
    </row>
    <row r="55" spans="1:7">
      <c r="A55" s="4" t="s">
        <v>64</v>
      </c>
    </row>
    <row r="56" spans="1:7" ht="15">
      <c r="A56" s="82" t="s">
        <v>61</v>
      </c>
    </row>
    <row r="57" spans="1:7" ht="15">
      <c r="A57" s="82" t="s">
        <v>62</v>
      </c>
    </row>
    <row r="58" spans="1:7" ht="15">
      <c r="A58" s="82" t="s">
        <v>60</v>
      </c>
    </row>
    <row r="59" spans="1:7" ht="15">
      <c r="A59" s="82" t="s">
        <v>65</v>
      </c>
    </row>
    <row r="60" spans="1:7" ht="15">
      <c r="A60" s="82" t="s">
        <v>66</v>
      </c>
    </row>
    <row r="62" spans="1:7">
      <c r="A62" s="42" t="s">
        <v>45</v>
      </c>
    </row>
    <row r="63" spans="1:7" ht="15">
      <c r="A63" s="43" t="s">
        <v>46</v>
      </c>
    </row>
    <row r="64" spans="1:7" ht="15">
      <c r="A64" s="43" t="s">
        <v>47</v>
      </c>
    </row>
    <row r="65" spans="1:1" ht="15">
      <c r="A65" s="43" t="s">
        <v>48</v>
      </c>
    </row>
    <row r="66" spans="1:1" ht="15">
      <c r="A66" s="43" t="s">
        <v>54</v>
      </c>
    </row>
  </sheetData>
  <mergeCells count="30">
    <mergeCell ref="E16:G16"/>
    <mergeCell ref="B15:D15"/>
    <mergeCell ref="B16:D16"/>
    <mergeCell ref="B21:D21"/>
    <mergeCell ref="E13:G13"/>
    <mergeCell ref="E14:G14"/>
    <mergeCell ref="B13:D13"/>
    <mergeCell ref="E15:G15"/>
    <mergeCell ref="B14:D14"/>
    <mergeCell ref="B10:D10"/>
    <mergeCell ref="E11:G11"/>
    <mergeCell ref="B11:D11"/>
    <mergeCell ref="E12:G12"/>
    <mergeCell ref="B12:D12"/>
    <mergeCell ref="E3:G3"/>
    <mergeCell ref="E4:G4"/>
    <mergeCell ref="E8:G8"/>
    <mergeCell ref="E21:G21"/>
    <mergeCell ref="B7:D7"/>
    <mergeCell ref="B8:D8"/>
    <mergeCell ref="B3:D3"/>
    <mergeCell ref="B4:D4"/>
    <mergeCell ref="E9:G9"/>
    <mergeCell ref="B9:D9"/>
    <mergeCell ref="E5:G5"/>
    <mergeCell ref="B5:D5"/>
    <mergeCell ref="E6:G6"/>
    <mergeCell ref="B6:D6"/>
    <mergeCell ref="E7:G7"/>
    <mergeCell ref="E10:G10"/>
  </mergeCells>
  <pageMargins left="0.33" right="0.31" top="0.35" bottom="0.4" header="0.31496062992125984" footer="0.17"/>
  <pageSetup paperSize="8" scale="72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 Summary</vt:lpstr>
    </vt:vector>
  </TitlesOfParts>
  <Company>LBBD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lmedlock</dc:creator>
  <cp:lastModifiedBy>lmedlock</cp:lastModifiedBy>
  <cp:lastPrinted>2016-01-08T16:57:30Z</cp:lastPrinted>
  <dcterms:created xsi:type="dcterms:W3CDTF">2014-12-19T13:55:21Z</dcterms:created>
  <dcterms:modified xsi:type="dcterms:W3CDTF">2016-01-08T17:04:17Z</dcterms:modified>
</cp:coreProperties>
</file>